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2490" windowWidth="14235" windowHeight="8190" tabRatio="862" activeTab="0"/>
  </bookViews>
  <sheets>
    <sheet name="RES Indices" sheetId="1" r:id="rId1"/>
    <sheet name="Normalized per capita adj. RES" sheetId="2" r:id="rId2"/>
    <sheet name="Actual Expenditures" sheetId="3" r:id="rId3"/>
    <sheet name="Per capita Adjusted RES" sheetId="4" r:id="rId4"/>
    <sheet name="Adjusted RES" sheetId="5" r:id="rId5"/>
    <sheet name="Input-Cost Index" sheetId="6" r:id="rId6"/>
    <sheet name="Workload Factors" sheetId="7" r:id="rId7"/>
    <sheet name="Primary and Secondary Ed." sheetId="8" r:id="rId8"/>
    <sheet name="Higher Education" sheetId="9" r:id="rId9"/>
    <sheet name="Public Welfare" sheetId="10" r:id="rId10"/>
    <sheet name="Health and Hospitals" sheetId="11" r:id="rId11"/>
    <sheet name="Highways" sheetId="12" r:id="rId12"/>
    <sheet name="Police" sheetId="13" r:id="rId13"/>
    <sheet name="Other" sheetId="14" r:id="rId14"/>
  </sheets>
  <definedNames/>
  <calcPr fullCalcOnLoad="1"/>
</workbook>
</file>

<file path=xl/sharedStrings.xml><?xml version="1.0" encoding="utf-8"?>
<sst xmlns="http://schemas.openxmlformats.org/spreadsheetml/2006/main" count="3365" uniqueCount="299">
  <si>
    <t>State and Local Government Expenditures 2001-02</t>
  </si>
  <si>
    <t>State Definitions</t>
  </si>
  <si>
    <t>Highways</t>
  </si>
  <si>
    <t>All other</t>
  </si>
  <si>
    <t>Census Division</t>
  </si>
  <si>
    <t>Code</t>
  </si>
  <si>
    <t xml:space="preserve">State </t>
  </si>
  <si>
    <t>Total</t>
  </si>
  <si>
    <t>US</t>
  </si>
  <si>
    <t>United States</t>
  </si>
  <si>
    <t>South</t>
  </si>
  <si>
    <t>East South Central</t>
  </si>
  <si>
    <t>AL</t>
  </si>
  <si>
    <t>Alabama</t>
  </si>
  <si>
    <t>West</t>
  </si>
  <si>
    <t>Pacific</t>
  </si>
  <si>
    <t>AK</t>
  </si>
  <si>
    <t>Alaska</t>
  </si>
  <si>
    <t>Mountain</t>
  </si>
  <si>
    <t>AZ</t>
  </si>
  <si>
    <t>Arizona</t>
  </si>
  <si>
    <t>West South Central</t>
  </si>
  <si>
    <t>AR</t>
  </si>
  <si>
    <t>Arkansas</t>
  </si>
  <si>
    <t>CA</t>
  </si>
  <si>
    <t>California</t>
  </si>
  <si>
    <t>CO</t>
  </si>
  <si>
    <t>Colorado</t>
  </si>
  <si>
    <t>Northeast</t>
  </si>
  <si>
    <t>New England</t>
  </si>
  <si>
    <t>CT</t>
  </si>
  <si>
    <t>Connecticut</t>
  </si>
  <si>
    <t>South Atlantic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</si>
  <si>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</si>
  <si>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</si>
  <si>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</si>
  <si>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</si>
  <si>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</si>
  <si>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</si>
  <si>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</si>
  <si>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</si>
  <si>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</si>
  <si>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</si>
  <si>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Midwest</t>
  </si>
  <si>
    <t>East North Central</t>
  </si>
  <si>
    <t>IL</t>
  </si>
  <si>
    <t>Illinois</t>
  </si>
  <si>
    <t>IN</t>
  </si>
  <si>
    <t>Indiana</t>
  </si>
  <si>
    <t>West North Central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</si>
  <si>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</si>
  <si>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</si>
  <si>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</si>
  <si>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</si>
  <si>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</si>
  <si>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</si>
  <si>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</si>
  <si>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</si>
  <si>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</si>
  <si>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</si>
  <si>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</si>
  <si>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</si>
  <si>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</si>
  <si>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</si>
  <si>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</si>
  <si>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</si>
  <si>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</si>
  <si>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</si>
  <si>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</si>
  <si>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</si>
  <si>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</si>
  <si>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</si>
  <si>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</si>
  <si>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</si>
  <si>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</si>
  <si>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</si>
  <si>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</si>
  <si>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</si>
  <si>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</si>
  <si>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</si>
  <si>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Middle Atlantic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</si>
  <si>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</si>
  <si>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</si>
  <si>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</si>
  <si>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</si>
  <si>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</si>
  <si>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</si>
  <si>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</si>
  <si>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</si>
  <si>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</si>
  <si>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</si>
  <si>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</si>
  <si>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</si>
  <si>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</si>
  <si>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</si>
  <si>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</si>
  <si>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</si>
  <si>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</si>
  <si>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</si>
  <si>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</si>
  <si>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</si>
  <si>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</si>
  <si>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</si>
  <si>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</si>
  <si>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</si>
  <si>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</si>
  <si>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</si>
  <si>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</si>
  <si>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</si>
  <si>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</si>
  <si>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</si>
  <si>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</si>
  <si>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</si>
  <si>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</si>
  <si>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</si>
  <si>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</si>
  <si>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</si>
  <si>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</si>
  <si>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</si>
  <si>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</si>
  <si>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</si>
  <si>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</si>
  <si>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</si>
  <si>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Source:</t>
  </si>
  <si>
    <t>U.S. Census, Annual Survey of State and Local Government Finances, 2001-02</t>
  </si>
  <si>
    <t>http://www.census.gov/govs/www/estimate02.html</t>
  </si>
  <si>
    <t>Population Estimates:</t>
  </si>
  <si>
    <t>U.S. Bureau of the Census, Population Division, population estimates</t>
  </si>
  <si>
    <t>http://www.census.gov/popest/states/NST-ann-est.html</t>
  </si>
  <si>
    <t>14-17</t>
  </si>
  <si>
    <t>18-24</t>
  </si>
  <si>
    <t>25-34</t>
  </si>
  <si>
    <t>35+</t>
  </si>
  <si>
    <t>Higher Education Percentages From Fall 2001 Enrollment By Status</t>
  </si>
  <si>
    <t>http://nces.ed.gov/programs/digest/d03/tables/dt176.asp</t>
  </si>
  <si>
    <t>http://www.census.gov/popest/states/files/SC-EST2004-AGESEX_CIV.csv</t>
  </si>
  <si>
    <t>Public Welfare and Poverty, 2002</t>
  </si>
  <si>
    <t>Health and Hospitals, 2002</t>
  </si>
  <si>
    <t>http://www.ssa.gov/policy/docs/statcomps/supplement/2002/5j.pdf</t>
  </si>
  <si>
    <t>Note: Number of Disabled workers is the number of disabled workers claiming social security benefits.  Some disabled workers do not claim such benefits.</t>
  </si>
  <si>
    <t>Highways, 2002</t>
  </si>
  <si>
    <t>Sources:</t>
  </si>
  <si>
    <t>Federal Highway Administration, Highways Statistics 2001: Table VM-2M "Annual Vehicle-Miles of Travel 2001."</t>
  </si>
  <si>
    <t>Federal Highway Administration, Highways Statistics 2002: Table VM-2M "Annual Vehicle-Miles of Travel 2002."</t>
  </si>
  <si>
    <t>http://www.fhwa.dot.gov/policy/ohpi/qftravel.htm</t>
  </si>
  <si>
    <t>Other, 2002</t>
  </si>
  <si>
    <t>http://www.fbi.gov/ucr/01cius.htm</t>
  </si>
  <si>
    <t>http://www.fbi.gov/ucr/02cius.htm</t>
  </si>
  <si>
    <t xml:space="preserve">Representative State-Local Expenditures by Function, </t>
  </si>
  <si>
    <t>Adjusted for Input Cost Differences, 2002, Normalized</t>
  </si>
  <si>
    <t>UPDATED DATA</t>
  </si>
  <si>
    <t>DC has been netted out of national totals</t>
  </si>
  <si>
    <t>(Note: these calculations below include DC… not possible to net out enrollment by state)</t>
  </si>
  <si>
    <t>Adjusted for Input Cost Differences, 2002.</t>
  </si>
  <si>
    <t>All Other</t>
  </si>
  <si>
    <t>Census</t>
  </si>
  <si>
    <t>FIPS State</t>
  </si>
  <si>
    <t>Region</t>
  </si>
  <si>
    <t>Division #</t>
  </si>
  <si>
    <t>Region #</t>
  </si>
  <si>
    <t>Expenditure</t>
  </si>
  <si>
    <t>Need</t>
  </si>
  <si>
    <t>Need Rank</t>
  </si>
  <si>
    <t>Effort</t>
  </si>
  <si>
    <t>Effort Rank</t>
  </si>
  <si>
    <t>Actual</t>
  </si>
  <si>
    <t>Representative Expenditure System Indices</t>
  </si>
  <si>
    <t>Index</t>
  </si>
  <si>
    <t>Per Capita Expenditures</t>
  </si>
  <si>
    <t>Education</t>
  </si>
  <si>
    <t>Higher</t>
  </si>
  <si>
    <t>Welfare</t>
  </si>
  <si>
    <t>Public</t>
  </si>
  <si>
    <t>Health and</t>
  </si>
  <si>
    <t>Hospitals</t>
  </si>
  <si>
    <t>Elementary and</t>
  </si>
  <si>
    <t>Secondary</t>
  </si>
  <si>
    <t>Police and</t>
  </si>
  <si>
    <t>Corrections</t>
  </si>
  <si>
    <t>Environment</t>
  </si>
  <si>
    <t>and Housing</t>
  </si>
  <si>
    <t>Governmental</t>
  </si>
  <si>
    <t>Administration</t>
  </si>
  <si>
    <t>Interest on</t>
  </si>
  <si>
    <t>General Debt</t>
  </si>
  <si>
    <t xml:space="preserve">Representative State-Local Per Capita Expenditures by Function, </t>
  </si>
  <si>
    <t>Population</t>
  </si>
  <si>
    <t>(July 1, 2002)</t>
  </si>
  <si>
    <t>Total Expenditures (thousands)</t>
  </si>
  <si>
    <t>Direct General</t>
  </si>
  <si>
    <t>Expenditures</t>
  </si>
  <si>
    <t>Elementary</t>
  </si>
  <si>
    <t>[amounts in thousands]</t>
  </si>
  <si>
    <t xml:space="preserve">   of Total Function Costs</t>
  </si>
  <si>
    <t xml:space="preserve">   Compensation Costs as Percent</t>
  </si>
  <si>
    <t>Workload Factors for Major Functions, 2002</t>
  </si>
  <si>
    <t>Workload Measure:</t>
  </si>
  <si>
    <t>Secondary Education</t>
  </si>
  <si>
    <t>Share of Education</t>
  </si>
  <si>
    <t>Cost Index</t>
  </si>
  <si>
    <t>Age Population</t>
  </si>
  <si>
    <t>(ages 14-17)</t>
  </si>
  <si>
    <t>(ages 5-13)</t>
  </si>
  <si>
    <t>2001-2002</t>
  </si>
  <si>
    <t>Enrollment</t>
  </si>
  <si>
    <t>Private School</t>
  </si>
  <si>
    <t>(calculated)</t>
  </si>
  <si>
    <t>Education Cost</t>
  </si>
  <si>
    <t>1999 Secondary</t>
  </si>
  <si>
    <t>(14-17), Net of</t>
  </si>
  <si>
    <t>Private</t>
  </si>
  <si>
    <t>2002 Elementary</t>
  </si>
  <si>
    <t>(5-13), Net of</t>
  </si>
  <si>
    <t>Persons Under</t>
  </si>
  <si>
    <t>18 Living in</t>
  </si>
  <si>
    <t>Poverty</t>
  </si>
  <si>
    <t>Percentage of</t>
  </si>
  <si>
    <t>Primary and Secondary Education, 2002</t>
  </si>
  <si>
    <t>Ages 14-17</t>
  </si>
  <si>
    <t>Ages 18-24</t>
  </si>
  <si>
    <t>Ages 25-34</t>
  </si>
  <si>
    <t>Ages 35+</t>
  </si>
  <si>
    <t>Measure</t>
  </si>
  <si>
    <t>Workload</t>
  </si>
  <si>
    <t>by Age Group)</t>
  </si>
  <si>
    <t>Percent Enrolled</t>
  </si>
  <si>
    <t>2002 Estimated</t>
  </si>
  <si>
    <t>College Population</t>
  </si>
  <si>
    <t>Weighted by National</t>
  </si>
  <si>
    <t>Higher Education, 2002</t>
  </si>
  <si>
    <t>Percent of</t>
  </si>
  <si>
    <t>Persons in</t>
  </si>
  <si>
    <t>Number of</t>
  </si>
  <si>
    <t>in Poverty</t>
  </si>
  <si>
    <t>(Calculated)</t>
  </si>
  <si>
    <t>Persons</t>
  </si>
  <si>
    <t>2001-02 Average</t>
  </si>
  <si>
    <t>Poverty,</t>
  </si>
  <si>
    <t>Persons 75+</t>
  </si>
  <si>
    <t>and Poverty</t>
  </si>
  <si>
    <t>Impoverished 75+</t>
  </si>
  <si>
    <t>Composite of</t>
  </si>
  <si>
    <t>Source: U.S. Bureau of the Census, Population Estimates Program</t>
  </si>
  <si>
    <t>Aged 16-64</t>
  </si>
  <si>
    <t>Work-Disabled</t>
  </si>
  <si>
    <t>2002 Share of</t>
  </si>
  <si>
    <t>Workers</t>
  </si>
  <si>
    <t>Disabled</t>
  </si>
  <si>
    <t>FY 2002</t>
  </si>
  <si>
    <t>2000/2002</t>
  </si>
  <si>
    <t>Income Quintiles:</t>
  </si>
  <si>
    <t>Average Income</t>
  </si>
  <si>
    <t>Quintiles)</t>
  </si>
  <si>
    <t>4th and 5th</t>
  </si>
  <si>
    <t>of 4th and 5th</t>
  </si>
  <si>
    <t>(Average of</t>
  </si>
  <si>
    <t>of State Income</t>
  </si>
  <si>
    <t>Nation's Share</t>
  </si>
  <si>
    <t>State</t>
  </si>
  <si>
    <t>2002 Share</t>
  </si>
  <si>
    <t>of Total</t>
  </si>
  <si>
    <t>National Lowest Income)</t>
  </si>
  <si>
    <t>Income as a Percent of</t>
  </si>
  <si>
    <t>Population * State's Lowest</t>
  </si>
  <si>
    <t>2000-2002 Share of 4th and</t>
  </si>
  <si>
    <t xml:space="preserve">5th Income Levels (Share of </t>
  </si>
  <si>
    <t>(82.5% * Vehicle Miles</t>
  </si>
  <si>
    <t xml:space="preserve">Share) + (17.5% * </t>
  </si>
  <si>
    <t>Lane Miles Share)</t>
  </si>
  <si>
    <t>Traveled in</t>
  </si>
  <si>
    <t>Share of</t>
  </si>
  <si>
    <t>Vehicle Miles</t>
  </si>
  <si>
    <t>Mileage in</t>
  </si>
  <si>
    <t>Lane</t>
  </si>
  <si>
    <t>Lane Miles</t>
  </si>
  <si>
    <t>Manslaughters</t>
  </si>
  <si>
    <t>Non-Negligent</t>
  </si>
  <si>
    <t>Murders and</t>
  </si>
  <si>
    <t>Murders</t>
  </si>
  <si>
    <t>Aged 18-24</t>
  </si>
  <si>
    <t>US Census Bureau and Federal Bureau of Investigation: Crime in the United States 2001 (Table 5: State, 2001)</t>
  </si>
  <si>
    <t>US Census Bureau and Federal Bureau of Investigation: Crime in the United States 2002 (Table 5: State, 2002)</t>
  </si>
  <si>
    <t>Police and Corrections, 2002</t>
  </si>
  <si>
    <t>Total Higher</t>
  </si>
  <si>
    <t>Age</t>
  </si>
  <si>
    <t>Group</t>
  </si>
  <si>
    <t>Education %</t>
  </si>
  <si>
    <t>of Population</t>
  </si>
  <si>
    <t>Source: National Center for Education Statistics</t>
  </si>
  <si>
    <t>Unit Labor</t>
  </si>
  <si>
    <t>Total Direct</t>
  </si>
  <si>
    <t>General</t>
  </si>
  <si>
    <t>Input-Cost Indices for Major Functions, 2002</t>
  </si>
  <si>
    <t xml:space="preserve">Index: </t>
  </si>
  <si>
    <t>[E]</t>
  </si>
  <si>
    <t>[S]</t>
  </si>
  <si>
    <t>[P]</t>
  </si>
  <si>
    <t>[1.5[P]+(1-[P])] *</t>
  </si>
  <si>
    <t>[0.85[E]+[S]]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</si>
</sst>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"/>
    <numFmt numFmtId="166" formatCode="_(* #,##0_);_(* \(#,##0\);_(* &quot;-&quot;??_);_(@_)"/>
    <numFmt numFmtId="167" formatCode="0.000"/>
    <numFmt numFmtId="168" formatCode="#,##0.00000"/>
    <numFmt numFmtId="169" formatCode="#,##0.0"/>
    <numFmt numFmtId="170" formatCode="0.0"/>
    <numFmt numFmtId="171" formatCode="_(* #,##0.0_);_(* \(#,##0.0\);_(* &quot;-&quot;??_);_(@_)"/>
    <numFmt numFmtId="172" formatCode="_(* #,##0.000_);_(* \(#,##0.000\);_(* &quot;-&quot;??_);_(@_)"/>
    <numFmt numFmtId="173" formatCode="0.000000000"/>
    <numFmt numFmtId="174" formatCode="0.00000000"/>
    <numFmt numFmtId="175" formatCode="0.0000000"/>
    <numFmt numFmtId="176" formatCode="0.000000"/>
    <numFmt numFmtId="177" formatCode="0.0000"/>
    <numFmt numFmtId="178" formatCode="#,##0.000"/>
    <numFmt numFmtId="179" formatCode="#,##0.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0.0000000000"/>
    <numFmt numFmtId="186" formatCode="0.00000000000"/>
    <numFmt numFmtId="187" formatCode="_(* #,##0.00000_);_(* \(#,##0.00000\);_(* &quot;-&quot;??_);_(@_)"/>
    <numFmt numFmtId="188" formatCode="_(* #,##0.000000_);_(* \(#,##0.000000\);_(* &quot;-&quot;??_);_(@_)"/>
    <numFmt numFmtId="189" formatCode="&quot;$&quot;#,##0.00&quot;    &quot;;\-#,##0&quot;    &quot;;\-\-&quot;    &quot;;@&quot;    &quot;"/>
    <numFmt numFmtId="190" formatCode="&quot;$&quot;#,##0&quot;    &quot;;\-#,##0&quot;    &quot;;\-\-&quot;    &quot;;@&quot;    &quot;"/>
    <numFmt numFmtId="191" formatCode="#,##0&quot;    &quot;;\-#,##0&quot;    &quot;;\-\-&quot;    &quot;;@&quot;    &quot;"/>
    <numFmt numFmtId="192" formatCode="#,##0&quot;.00    &quot;;\-#,##0&quot;    &quot;;\-\-&quot;    &quot;;@&quot;    &quot;"/>
    <numFmt numFmtId="193" formatCode="#,##0.00&quot;    &quot;;\-#,##0&quot;    &quot;;\-\-&quot;    &quot;;@&quot;    &quot;"/>
    <numFmt numFmtId="194" formatCode="#,##0.0000&quot;    &quot;;\-#,##0&quot;    &quot;;\-\-&quot;    &quot;;@&quot;    &quot;"/>
    <numFmt numFmtId="195" formatCode="#,##0.0%&quot;    &quot;;\-#,##0&quot;    &quot;;\-\-&quot;    &quot;;@&quot;    &quot;"/>
    <numFmt numFmtId="196" formatCode="#,##0.00%&quot;    &quot;;\-#,##0&quot;    &quot;;\-\-&quot;    &quot;;@&quot;    &quot;"/>
    <numFmt numFmtId="197" formatCode="#,##0.0&quot;    &quot;;\-#,##0&quot;    &quot;;\-\-&quot;    &quot;;@&quot;    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@&quot;.................................................................................&quot;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7.5"/>
      <name val="Courier New"/>
      <family val="3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 quotePrefix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 quotePrefix="1">
      <alignment/>
      <protection locked="0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15" applyFont="1" applyAlignment="1">
      <alignment/>
    </xf>
    <xf numFmtId="166" fontId="2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2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 applyProtection="1" quotePrefix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 quotePrefix="1">
      <alignment/>
      <protection locked="0"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Continuous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0" fontId="2" fillId="0" borderId="3" xfId="0" applyNumberFormat="1" applyFont="1" applyBorder="1" applyAlignment="1">
      <alignment/>
    </xf>
    <xf numFmtId="191" fontId="2" fillId="0" borderId="3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90" fontId="2" fillId="0" borderId="1" xfId="0" applyNumberFormat="1" applyFont="1" applyBorder="1" applyAlignment="1">
      <alignment/>
    </xf>
    <xf numFmtId="0" fontId="2" fillId="0" borderId="5" xfId="0" applyNumberFormat="1" applyFont="1" applyBorder="1" applyAlignment="1" applyProtection="1" quotePrefix="1">
      <alignment horizontal="center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NumberFormat="1" applyFont="1" applyBorder="1" applyAlignment="1" applyProtection="1" quotePrefix="1">
      <alignment horizontal="center"/>
      <protection locked="0"/>
    </xf>
    <xf numFmtId="0" fontId="2" fillId="0" borderId="3" xfId="0" applyNumberFormat="1" applyFont="1" applyBorder="1" applyAlignment="1" applyProtection="1">
      <alignment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 quotePrefix="1">
      <alignment/>
      <protection locked="0"/>
    </xf>
    <xf numFmtId="191" fontId="2" fillId="0" borderId="1" xfId="0" applyNumberFormat="1" applyFont="1" applyBorder="1" applyAlignment="1">
      <alignment/>
    </xf>
    <xf numFmtId="0" fontId="2" fillId="0" borderId="6" xfId="0" applyNumberFormat="1" applyFont="1" applyBorder="1" applyAlignment="1" applyProtection="1" quotePrefix="1">
      <alignment horizontal="center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 quotePrefix="1">
      <alignment horizontal="center"/>
      <protection locked="0"/>
    </xf>
    <xf numFmtId="0" fontId="2" fillId="0" borderId="4" xfId="0" applyNumberFormat="1" applyFont="1" applyBorder="1" applyAlignment="1" applyProtection="1">
      <alignment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 quotePrefix="1">
      <alignment/>
      <protection locked="0"/>
    </xf>
    <xf numFmtId="191" fontId="2" fillId="0" borderId="4" xfId="0" applyNumberFormat="1" applyFont="1" applyBorder="1" applyAlignment="1">
      <alignment/>
    </xf>
    <xf numFmtId="191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93" fontId="2" fillId="0" borderId="3" xfId="0" applyNumberFormat="1" applyFont="1" applyBorder="1" applyAlignment="1">
      <alignment/>
    </xf>
    <xf numFmtId="193" fontId="2" fillId="0" borderId="4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NumberFormat="1" applyFont="1" applyBorder="1" applyAlignment="1" applyProtection="1" quotePrefix="1">
      <alignment horizontal="center"/>
      <protection locked="0"/>
    </xf>
    <xf numFmtId="0" fontId="2" fillId="0" borderId="3" xfId="0" applyNumberFormat="1" applyFont="1" applyBorder="1" applyAlignment="1" applyProtection="1">
      <alignment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 quotePrefix="1">
      <alignment/>
      <protection locked="0"/>
    </xf>
    <xf numFmtId="0" fontId="2" fillId="0" borderId="4" xfId="0" applyNumberFormat="1" applyFont="1" applyBorder="1" applyAlignment="1" applyProtection="1" quotePrefix="1">
      <alignment horizontal="center"/>
      <protection locked="0"/>
    </xf>
    <xf numFmtId="0" fontId="2" fillId="0" borderId="4" xfId="0" applyNumberFormat="1" applyFont="1" applyBorder="1" applyAlignment="1" applyProtection="1">
      <alignment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 quotePrefix="1">
      <alignment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3" fontId="2" fillId="0" borderId="0" xfId="21" applyNumberFormat="1" applyFont="1" applyBorder="1" applyAlignment="1" applyProtection="1" quotePrefix="1">
      <alignment horizontal="right"/>
      <protection locked="0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Continuous" wrapText="1"/>
    </xf>
    <xf numFmtId="0" fontId="2" fillId="0" borderId="7" xfId="0" applyFont="1" applyBorder="1" applyAlignment="1">
      <alignment horizontal="centerContinuous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 applyProtection="1" quotePrefix="1">
      <alignment horizontal="center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6" xfId="0" applyNumberFormat="1" applyFont="1" applyBorder="1" applyAlignment="1" applyProtection="1" quotePrefix="1">
      <alignment horizontal="center"/>
      <protection locked="0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94" fontId="2" fillId="0" borderId="3" xfId="0" applyNumberFormat="1" applyFont="1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94" fontId="2" fillId="0" borderId="1" xfId="0" applyNumberFormat="1" applyFont="1" applyBorder="1" applyAlignment="1">
      <alignment/>
    </xf>
    <xf numFmtId="194" fontId="2" fillId="0" borderId="4" xfId="0" applyNumberFormat="1" applyFont="1" applyBorder="1" applyAlignment="1">
      <alignment/>
    </xf>
    <xf numFmtId="19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3" fontId="2" fillId="0" borderId="1" xfId="15" applyFont="1" applyFill="1" applyBorder="1" applyAlignment="1">
      <alignment horizontal="center" vertical="center"/>
    </xf>
    <xf numFmtId="43" fontId="2" fillId="0" borderId="9" xfId="15" applyFont="1" applyBorder="1" applyAlignment="1">
      <alignment horizontal="center" vertical="center"/>
    </xf>
    <xf numFmtId="43" fontId="2" fillId="0" borderId="3" xfId="15" applyFont="1" applyFill="1" applyBorder="1" applyAlignment="1">
      <alignment horizontal="center" vertical="center"/>
    </xf>
    <xf numFmtId="43" fontId="2" fillId="0" borderId="4" xfId="15" applyFont="1" applyFill="1" applyBorder="1" applyAlignment="1">
      <alignment horizontal="center" vertical="center"/>
    </xf>
    <xf numFmtId="43" fontId="2" fillId="0" borderId="11" xfId="15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2" fillId="0" borderId="9" xfId="15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6" fontId="2" fillId="0" borderId="3" xfId="15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6" fontId="2" fillId="0" borderId="4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12" xfId="15" applyNumberFormat="1" applyFont="1" applyFill="1" applyBorder="1" applyAlignment="1">
      <alignment horizontal="center" vertical="center" wrapText="1"/>
    </xf>
    <xf numFmtId="43" fontId="1" fillId="0" borderId="12" xfId="15" applyFont="1" applyFill="1" applyBorder="1" applyAlignment="1">
      <alignment horizontal="center" vertical="center" wrapText="1"/>
    </xf>
    <xf numFmtId="43" fontId="1" fillId="0" borderId="13" xfId="15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/>
    </xf>
    <xf numFmtId="166" fontId="2" fillId="0" borderId="0" xfId="15" applyNumberFormat="1" applyFont="1" applyAlignment="1">
      <alignment horizontal="centerContinuous"/>
    </xf>
    <xf numFmtId="43" fontId="2" fillId="0" borderId="0" xfId="15" applyFont="1" applyAlignment="1">
      <alignment horizontal="centerContinuous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2" fillId="0" borderId="5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195" fontId="2" fillId="0" borderId="3" xfId="0" applyNumberFormat="1" applyFont="1" applyBorder="1" applyAlignment="1">
      <alignment/>
    </xf>
    <xf numFmtId="197" fontId="2" fillId="0" borderId="3" xfId="0" applyNumberFormat="1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197" fontId="2" fillId="0" borderId="4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194" fontId="2" fillId="0" borderId="0" xfId="0" applyNumberFormat="1" applyFont="1" applyBorder="1" applyAlignment="1">
      <alignment/>
    </xf>
    <xf numFmtId="0" fontId="9" fillId="0" borderId="0" xfId="2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91" fontId="2" fillId="0" borderId="3" xfId="0" applyNumberFormat="1" applyFont="1" applyBorder="1" applyAlignment="1">
      <alignment/>
    </xf>
    <xf numFmtId="194" fontId="2" fillId="0" borderId="1" xfId="0" applyNumberFormat="1" applyFont="1" applyBorder="1" applyAlignment="1">
      <alignment/>
    </xf>
    <xf numFmtId="191" fontId="2" fillId="0" borderId="4" xfId="0" applyNumberFormat="1" applyFont="1" applyBorder="1" applyAlignment="1">
      <alignment/>
    </xf>
    <xf numFmtId="194" fontId="2" fillId="0" borderId="1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164" fontId="2" fillId="0" borderId="0" xfId="15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164" fontId="2" fillId="0" borderId="12" xfId="15" applyNumberFormat="1" applyFont="1" applyFill="1" applyBorder="1" applyAlignment="1">
      <alignment horizontal="center" vertical="center" wrapText="1"/>
    </xf>
    <xf numFmtId="19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 vertical="center"/>
    </xf>
    <xf numFmtId="2" fontId="2" fillId="0" borderId="3" xfId="22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96" fontId="2" fillId="0" borderId="1" xfId="0" applyNumberFormat="1" applyFont="1" applyBorder="1" applyAlignment="1">
      <alignment/>
    </xf>
    <xf numFmtId="193" fontId="2" fillId="0" borderId="11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201" fontId="2" fillId="0" borderId="3" xfId="0" applyNumberFormat="1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2" fillId="0" borderId="0" xfId="15" applyNumberFormat="1" applyFont="1" applyAlignment="1">
      <alignment horizontal="centerContinuous" vertical="center"/>
    </xf>
    <xf numFmtId="0" fontId="2" fillId="0" borderId="9" xfId="0" applyFont="1" applyBorder="1" applyAlignment="1">
      <alignment horizontal="left" vertical="center"/>
    </xf>
    <xf numFmtId="43" fontId="2" fillId="0" borderId="0" xfId="15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.gov/policy/docs/statcomps/supplement/2002/5j.pdf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bi.gov/ucr/01cius.htm" TargetMode="External" /><Relationship Id="rId2" Type="http://schemas.openxmlformats.org/officeDocument/2006/relationships/hyperlink" Target="http://www.fbi.gov/ucr/02ciu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states/files/SC-EST2004-AGESEX_CIV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0"/>
  <sheetViews>
    <sheetView showGridLines="0" tabSelected="1" workbookViewId="0" topLeftCell="A1">
      <selection activeCell="A1" sqref="A1"/>
    </sheetView>
  </sheetViews>
  <sheetFormatPr defaultColWidth="9.140625" defaultRowHeight="12.75"/>
  <cols>
    <col min="4" max="4" width="15.28125" style="0" customWidth="1"/>
    <col min="5" max="5" width="8.00390625" style="0" customWidth="1"/>
    <col min="6" max="6" width="7.140625" style="0" customWidth="1"/>
    <col min="7" max="7" width="12.00390625" style="0" customWidth="1"/>
    <col min="8" max="8" width="10.7109375" style="0" customWidth="1"/>
    <col min="9" max="9" width="10.7109375" style="37" customWidth="1"/>
    <col min="10" max="10" width="10.7109375" style="0" customWidth="1"/>
    <col min="11" max="11" width="10.7109375" style="37" customWidth="1"/>
    <col min="12" max="13" width="10.7109375" style="0" customWidth="1"/>
  </cols>
  <sheetData>
    <row r="1" spans="1:13" ht="12.75">
      <c r="A1" s="94" t="s">
        <v>166</v>
      </c>
      <c r="B1" s="95"/>
      <c r="C1" s="95"/>
      <c r="D1" s="95"/>
      <c r="E1" s="95"/>
      <c r="F1" s="95"/>
      <c r="G1" s="96"/>
      <c r="H1" s="96"/>
      <c r="I1" s="97"/>
      <c r="J1" s="96"/>
      <c r="K1" s="97"/>
      <c r="L1" s="96"/>
      <c r="M1" s="96"/>
    </row>
    <row r="2" spans="1:11" ht="13.5" thickBot="1">
      <c r="A2" s="1"/>
      <c r="I2" s="36"/>
      <c r="K2" s="36"/>
    </row>
    <row r="3" spans="1:13" ht="13.5" thickTop="1">
      <c r="A3" s="54" t="s">
        <v>1</v>
      </c>
      <c r="B3" s="54"/>
      <c r="C3" s="54"/>
      <c r="D3" s="54"/>
      <c r="E3" s="55"/>
      <c r="F3" s="56"/>
      <c r="G3" s="57"/>
      <c r="H3" s="58" t="s">
        <v>160</v>
      </c>
      <c r="I3" s="59"/>
      <c r="J3" s="58" t="s">
        <v>160</v>
      </c>
      <c r="K3" s="59"/>
      <c r="L3" s="60"/>
      <c r="M3" s="61"/>
    </row>
    <row r="4" spans="1:13" ht="12.75">
      <c r="A4" s="52" t="s">
        <v>155</v>
      </c>
      <c r="B4" s="50" t="s">
        <v>155</v>
      </c>
      <c r="C4" s="50" t="s">
        <v>155</v>
      </c>
      <c r="D4" s="50"/>
      <c r="E4" s="50" t="s">
        <v>156</v>
      </c>
      <c r="F4" s="50"/>
      <c r="G4" s="50"/>
      <c r="H4" s="62" t="s">
        <v>161</v>
      </c>
      <c r="I4" s="62" t="s">
        <v>160</v>
      </c>
      <c r="J4" s="62" t="s">
        <v>163</v>
      </c>
      <c r="K4" s="62" t="s">
        <v>160</v>
      </c>
      <c r="L4" s="62" t="s">
        <v>160</v>
      </c>
      <c r="M4" s="63" t="s">
        <v>165</v>
      </c>
    </row>
    <row r="5" spans="1:13" ht="12.75">
      <c r="A5" s="53" t="s">
        <v>159</v>
      </c>
      <c r="B5" s="51" t="s">
        <v>157</v>
      </c>
      <c r="C5" s="51" t="s">
        <v>158</v>
      </c>
      <c r="D5" s="51" t="s">
        <v>4</v>
      </c>
      <c r="E5" s="51" t="s">
        <v>5</v>
      </c>
      <c r="F5" s="51" t="s">
        <v>5</v>
      </c>
      <c r="G5" s="51" t="s">
        <v>6</v>
      </c>
      <c r="H5" s="66" t="s">
        <v>167</v>
      </c>
      <c r="I5" s="66" t="s">
        <v>162</v>
      </c>
      <c r="J5" s="66" t="s">
        <v>167</v>
      </c>
      <c r="K5" s="66" t="s">
        <v>164</v>
      </c>
      <c r="L5" s="66" t="s">
        <v>161</v>
      </c>
      <c r="M5" s="67" t="s">
        <v>160</v>
      </c>
    </row>
    <row r="6" spans="1:13" ht="12.75">
      <c r="A6" s="49"/>
      <c r="B6" s="70"/>
      <c r="C6" s="71"/>
      <c r="D6" s="71"/>
      <c r="E6" s="71"/>
      <c r="F6" s="71"/>
      <c r="G6" s="71"/>
      <c r="H6" s="72"/>
      <c r="I6" s="72"/>
      <c r="J6" s="72"/>
      <c r="K6" s="72"/>
      <c r="L6" s="72"/>
      <c r="M6" s="73"/>
    </row>
    <row r="7" spans="1:13" ht="12.75">
      <c r="A7" s="74"/>
      <c r="B7" s="75"/>
      <c r="C7" s="76"/>
      <c r="D7" s="76"/>
      <c r="E7" s="76">
        <v>0</v>
      </c>
      <c r="F7" s="76" t="s">
        <v>8</v>
      </c>
      <c r="G7" s="77" t="s">
        <v>9</v>
      </c>
      <c r="H7" s="69">
        <f>ROUND('Normalized per capita adj. RES'!H9/'Normalized per capita adj. RES'!$H$9*100,0)</f>
        <v>100</v>
      </c>
      <c r="I7" s="69"/>
      <c r="J7" s="69">
        <f>'Normalized per capita adj. RES'!H9/('Actual Expenditures'!I8/'Actual Expenditures'!H8)/10</f>
        <v>100</v>
      </c>
      <c r="K7" s="69"/>
      <c r="L7" s="68">
        <f>'Normalized per capita adj. RES'!H9</f>
        <v>6007.096681369408</v>
      </c>
      <c r="M7" s="78">
        <f>'Actual Expenditures'!T8</f>
        <v>6007.096681369408</v>
      </c>
    </row>
    <row r="8" spans="1:13" ht="12.75">
      <c r="A8" s="79">
        <v>3</v>
      </c>
      <c r="B8" s="80" t="s">
        <v>10</v>
      </c>
      <c r="C8" s="81">
        <v>6</v>
      </c>
      <c r="D8" s="82" t="s">
        <v>11</v>
      </c>
      <c r="E8" s="81">
        <v>1</v>
      </c>
      <c r="F8" s="83" t="s">
        <v>12</v>
      </c>
      <c r="G8" s="84" t="s">
        <v>13</v>
      </c>
      <c r="H8" s="69">
        <f>ROUND('Normalized per capita adj. RES'!H10/'Normalized per capita adj. RES'!$H$9*100,0)</f>
        <v>108</v>
      </c>
      <c r="I8" s="69">
        <f aca="true" t="shared" si="0" ref="I8:I57">RANK(H8,H$8:H$57)</f>
        <v>4</v>
      </c>
      <c r="J8" s="69">
        <f>ROUND(100*('Actual Expenditures'!T9/'Normalized per capita adj. RES'!H10),0)</f>
        <v>85</v>
      </c>
      <c r="K8" s="69">
        <f>RANK(J8,$J$8:$J$57)</f>
        <v>44</v>
      </c>
      <c r="L8" s="69">
        <f>'Normalized per capita adj. RES'!H10</f>
        <v>6492.296656159265</v>
      </c>
      <c r="M8" s="85">
        <f>'Actual Expenditures'!T9</f>
        <v>5490.82207450975</v>
      </c>
    </row>
    <row r="9" spans="1:13" ht="12.75">
      <c r="A9" s="79">
        <v>4</v>
      </c>
      <c r="B9" s="80" t="s">
        <v>14</v>
      </c>
      <c r="C9" s="81">
        <v>9</v>
      </c>
      <c r="D9" s="82" t="s">
        <v>15</v>
      </c>
      <c r="E9" s="81">
        <v>2</v>
      </c>
      <c r="F9" s="83" t="s">
        <v>16</v>
      </c>
      <c r="G9" s="84" t="s">
        <v>17</v>
      </c>
      <c r="H9" s="69">
        <f>ROUND('Normalized per capita adj. RES'!H11/'Normalized per capita adj. RES'!$H$9*100,0)</f>
        <v>100</v>
      </c>
      <c r="I9" s="69">
        <f t="shared" si="0"/>
        <v>21</v>
      </c>
      <c r="J9" s="69">
        <f>ROUND(100*('Actual Expenditures'!T10/'Normalized per capita adj. RES'!H11),0)</f>
        <v>220</v>
      </c>
      <c r="K9" s="69">
        <f aca="true" t="shared" si="1" ref="K9:K57">RANK(J9,$J$8:$J$57)</f>
        <v>1</v>
      </c>
      <c r="L9" s="69">
        <f>'Normalized per capita adj. RES'!H11</f>
        <v>5994.751268262848</v>
      </c>
      <c r="M9" s="85">
        <f>'Actual Expenditures'!T10</f>
        <v>13175.246277937897</v>
      </c>
    </row>
    <row r="10" spans="1:13" ht="12.75">
      <c r="A10" s="79">
        <v>4</v>
      </c>
      <c r="B10" s="80" t="s">
        <v>14</v>
      </c>
      <c r="C10" s="81">
        <v>8</v>
      </c>
      <c r="D10" s="82" t="s">
        <v>18</v>
      </c>
      <c r="E10" s="81">
        <v>4</v>
      </c>
      <c r="F10" s="83" t="s">
        <v>19</v>
      </c>
      <c r="G10" s="84" t="s">
        <v>20</v>
      </c>
      <c r="H10" s="69">
        <f>ROUND('Normalized per capita adj. RES'!H12/'Normalized per capita adj. RES'!$H$9*100,0)</f>
        <v>102</v>
      </c>
      <c r="I10" s="69">
        <f t="shared" si="0"/>
        <v>15</v>
      </c>
      <c r="J10" s="69">
        <f>ROUND(100*('Actual Expenditures'!T11/'Normalized per capita adj. RES'!H12),0)</f>
        <v>77</v>
      </c>
      <c r="K10" s="69">
        <f t="shared" si="1"/>
        <v>49</v>
      </c>
      <c r="L10" s="69">
        <f>'Normalized per capita adj. RES'!H12</f>
        <v>6127.856931087442</v>
      </c>
      <c r="M10" s="85">
        <f>'Actual Expenditures'!T11</f>
        <v>4744.708996411349</v>
      </c>
    </row>
    <row r="11" spans="1:13" ht="12.75">
      <c r="A11" s="79">
        <v>3</v>
      </c>
      <c r="B11" s="80" t="s">
        <v>10</v>
      </c>
      <c r="C11" s="81">
        <v>7</v>
      </c>
      <c r="D11" s="82" t="s">
        <v>21</v>
      </c>
      <c r="E11" s="81">
        <v>5</v>
      </c>
      <c r="F11" s="83" t="s">
        <v>22</v>
      </c>
      <c r="G11" s="84" t="s">
        <v>23</v>
      </c>
      <c r="H11" s="69">
        <f>ROUND('Normalized per capita adj. RES'!H13/'Normalized per capita adj. RES'!$H$9*100,0)</f>
        <v>109</v>
      </c>
      <c r="I11" s="69">
        <f t="shared" si="0"/>
        <v>3</v>
      </c>
      <c r="J11" s="69">
        <f>ROUND(100*('Actual Expenditures'!T12/'Normalized per capita adj. RES'!H13),0)</f>
        <v>74</v>
      </c>
      <c r="K11" s="69">
        <f t="shared" si="1"/>
        <v>50</v>
      </c>
      <c r="L11" s="69">
        <f>'Normalized per capita adj. RES'!H13</f>
        <v>6539.017097408858</v>
      </c>
      <c r="M11" s="85">
        <f>'Actual Expenditures'!T12</f>
        <v>4826.5723216432525</v>
      </c>
    </row>
    <row r="12" spans="1:13" ht="12.75">
      <c r="A12" s="79">
        <v>4</v>
      </c>
      <c r="B12" s="80" t="s">
        <v>14</v>
      </c>
      <c r="C12" s="81">
        <v>9</v>
      </c>
      <c r="D12" s="82" t="s">
        <v>15</v>
      </c>
      <c r="E12" s="81">
        <v>6</v>
      </c>
      <c r="F12" s="83" t="s">
        <v>24</v>
      </c>
      <c r="G12" s="84" t="s">
        <v>25</v>
      </c>
      <c r="H12" s="69">
        <f>ROUND('Normalized per capita adj. RES'!H14/'Normalized per capita adj. RES'!$H$9*100,0)</f>
        <v>103</v>
      </c>
      <c r="I12" s="69">
        <f t="shared" si="0"/>
        <v>13</v>
      </c>
      <c r="J12" s="69">
        <f>ROUND(100*('Actual Expenditures'!T13/'Normalized per capita adj. RES'!H14),0)</f>
        <v>108</v>
      </c>
      <c r="K12" s="69">
        <f t="shared" si="1"/>
        <v>16</v>
      </c>
      <c r="L12" s="69">
        <f>'Normalized per capita adj. RES'!H14</f>
        <v>6210.716232186886</v>
      </c>
      <c r="M12" s="85">
        <f>'Actual Expenditures'!T13</f>
        <v>6731.706328588323</v>
      </c>
    </row>
    <row r="13" spans="1:13" ht="12.75">
      <c r="A13" s="79">
        <v>4</v>
      </c>
      <c r="B13" s="80" t="s">
        <v>14</v>
      </c>
      <c r="C13" s="81">
        <v>8</v>
      </c>
      <c r="D13" s="82" t="s">
        <v>18</v>
      </c>
      <c r="E13" s="81">
        <v>8</v>
      </c>
      <c r="F13" s="83" t="s">
        <v>26</v>
      </c>
      <c r="G13" s="84" t="s">
        <v>27</v>
      </c>
      <c r="H13" s="69">
        <f>ROUND('Normalized per capita adj. RES'!H15/'Normalized per capita adj. RES'!$H$9*100,0)</f>
        <v>93</v>
      </c>
      <c r="I13" s="69">
        <f t="shared" si="0"/>
        <v>38</v>
      </c>
      <c r="J13" s="69">
        <f>ROUND(100*('Actual Expenditures'!T14/'Normalized per capita adj. RES'!H15),0)</f>
        <v>108</v>
      </c>
      <c r="K13" s="69">
        <f t="shared" si="1"/>
        <v>16</v>
      </c>
      <c r="L13" s="69">
        <f>'Normalized per capita adj. RES'!H15</f>
        <v>5609.848584435235</v>
      </c>
      <c r="M13" s="85">
        <f>'Actual Expenditures'!T14</f>
        <v>6054.3536715801</v>
      </c>
    </row>
    <row r="14" spans="1:13" ht="12.75">
      <c r="A14" s="79">
        <v>1</v>
      </c>
      <c r="B14" s="80" t="s">
        <v>28</v>
      </c>
      <c r="C14" s="81">
        <v>1</v>
      </c>
      <c r="D14" s="82" t="s">
        <v>29</v>
      </c>
      <c r="E14" s="81">
        <v>9</v>
      </c>
      <c r="F14" s="83" t="s">
        <v>30</v>
      </c>
      <c r="G14" s="84" t="s">
        <v>31</v>
      </c>
      <c r="H14" s="69">
        <f>ROUND('Normalized per capita adj. RES'!H16/'Normalized per capita adj. RES'!$H$9*100,0)</f>
        <v>96</v>
      </c>
      <c r="I14" s="69">
        <f t="shared" si="0"/>
        <v>30</v>
      </c>
      <c r="J14" s="69">
        <f>ROUND(100*('Actual Expenditures'!T15/'Normalized per capita adj. RES'!H16),0)</f>
        <v>121</v>
      </c>
      <c r="K14" s="69">
        <f t="shared" si="1"/>
        <v>6</v>
      </c>
      <c r="L14" s="69">
        <f>'Normalized per capita adj. RES'!H16</f>
        <v>5772.323947856038</v>
      </c>
      <c r="M14" s="85">
        <f>'Actual Expenditures'!T15</f>
        <v>6995.926575438146</v>
      </c>
    </row>
    <row r="15" spans="1:13" ht="12.75">
      <c r="A15" s="79">
        <v>3</v>
      </c>
      <c r="B15" s="80" t="s">
        <v>10</v>
      </c>
      <c r="C15" s="81">
        <v>5</v>
      </c>
      <c r="D15" s="82" t="s">
        <v>32</v>
      </c>
      <c r="E15" s="81">
        <v>10</v>
      </c>
      <c r="F15" s="83" t="s">
        <v>33</v>
      </c>
      <c r="G15" s="84" t="s">
        <v>34</v>
      </c>
      <c r="H15" s="69">
        <f>ROUND('Normalized per capita adj. RES'!H17/'Normalized per capita adj. RES'!$H$9*100,0)</f>
        <v>93</v>
      </c>
      <c r="I15" s="69">
        <f t="shared" si="0"/>
        <v>38</v>
      </c>
      <c r="J15" s="69">
        <f>ROUND(100*('Actual Expenditures'!T16/'Normalized per capita adj. RES'!H17),0)</f>
        <v>120</v>
      </c>
      <c r="K15" s="69">
        <f t="shared" si="1"/>
        <v>7</v>
      </c>
      <c r="L15" s="69">
        <f>'Normalized per capita adj. RES'!H17</f>
        <v>5557.27520382117</v>
      </c>
      <c r="M15" s="85">
        <f>'Actual Expenditures'!T16</f>
        <v>6643.039058187209</v>
      </c>
    </row>
    <row r="16" spans="1:13" ht="12.75">
      <c r="A16" s="79">
        <v>3</v>
      </c>
      <c r="B16" s="80" t="s">
        <v>10</v>
      </c>
      <c r="C16" s="81">
        <v>5</v>
      </c>
      <c r="D16" s="82" t="s">
        <v>32</v>
      </c>
      <c r="E16" s="81">
        <v>12</v>
      </c>
      <c r="F16" s="83" t="s">
        <v>35</v>
      </c>
      <c r="G16" s="84" t="s">
        <v>36</v>
      </c>
      <c r="H16" s="69">
        <f>ROUND('Normalized per capita adj. RES'!H18/'Normalized per capita adj. RES'!$H$9*100,0)</f>
        <v>94</v>
      </c>
      <c r="I16" s="69">
        <f t="shared" si="0"/>
        <v>36</v>
      </c>
      <c r="J16" s="69">
        <f>ROUND(100*('Actual Expenditures'!T17/'Normalized per capita adj. RES'!H18),0)</f>
        <v>92</v>
      </c>
      <c r="K16" s="69">
        <f t="shared" si="1"/>
        <v>32</v>
      </c>
      <c r="L16" s="69">
        <f>'Normalized per capita adj. RES'!H18</f>
        <v>5666.468428886212</v>
      </c>
      <c r="M16" s="85">
        <f>'Actual Expenditures'!T17</f>
        <v>5219.420262782936</v>
      </c>
    </row>
    <row r="17" spans="1:13" ht="12.75">
      <c r="A17" s="79">
        <v>3</v>
      </c>
      <c r="B17" s="80" t="s">
        <v>10</v>
      </c>
      <c r="C17" s="81">
        <v>5</v>
      </c>
      <c r="D17" s="82" t="s">
        <v>32</v>
      </c>
      <c r="E17" s="81">
        <v>13</v>
      </c>
      <c r="F17" s="83" t="s">
        <v>37</v>
      </c>
      <c r="G17" s="84" t="s">
        <v>38</v>
      </c>
      <c r="H17" s="69">
        <f>ROUND('Normalized per capita adj. RES'!H19/'Normalized per capita adj. RES'!$H$9*100,0)</f>
        <v>105</v>
      </c>
      <c r="I17" s="69">
        <f t="shared" si="0"/>
        <v>7</v>
      </c>
      <c r="J17" s="69">
        <f>ROUND(100*('Actual Expenditures'!T18/'Normalized per capita adj. RES'!H19),0)</f>
        <v>86</v>
      </c>
      <c r="K17" s="69">
        <f t="shared" si="1"/>
        <v>40</v>
      </c>
      <c r="L17" s="69">
        <f>'Normalized per capita adj. RES'!H19</f>
        <v>6296.929535977106</v>
      </c>
      <c r="M17" s="85">
        <f>'Actual Expenditures'!T18</f>
        <v>5415.964078510633</v>
      </c>
    </row>
    <row r="18" spans="1:13" ht="12.75">
      <c r="A18" s="79">
        <v>4</v>
      </c>
      <c r="B18" s="80" t="s">
        <v>14</v>
      </c>
      <c r="C18" s="81">
        <v>9</v>
      </c>
      <c r="D18" s="82" t="s">
        <v>15</v>
      </c>
      <c r="E18" s="81">
        <v>15</v>
      </c>
      <c r="F18" s="83" t="s">
        <v>39</v>
      </c>
      <c r="G18" s="84" t="s">
        <v>40</v>
      </c>
      <c r="H18" s="69">
        <f>ROUND('Normalized per capita adj. RES'!H20/'Normalized per capita adj. RES'!$H$9*100,0)</f>
        <v>87</v>
      </c>
      <c r="I18" s="69">
        <f t="shared" si="0"/>
        <v>50</v>
      </c>
      <c r="J18" s="69">
        <f>ROUND(100*('Actual Expenditures'!T19/'Normalized per capita adj. RES'!H20),0)</f>
        <v>129</v>
      </c>
      <c r="K18" s="69">
        <f t="shared" si="1"/>
        <v>4</v>
      </c>
      <c r="L18" s="69">
        <f>'Normalized per capita adj. RES'!H20</f>
        <v>5216.490334823932</v>
      </c>
      <c r="M18" s="85">
        <f>'Actual Expenditures'!T19</f>
        <v>6714.754956201388</v>
      </c>
    </row>
    <row r="19" spans="1:13" ht="12.75">
      <c r="A19" s="79">
        <v>4</v>
      </c>
      <c r="B19" s="80" t="s">
        <v>14</v>
      </c>
      <c r="C19" s="81">
        <v>8</v>
      </c>
      <c r="D19" s="82" t="s">
        <v>18</v>
      </c>
      <c r="E19" s="81">
        <v>16</v>
      </c>
      <c r="F19" s="83" t="s">
        <v>41</v>
      </c>
      <c r="G19" s="84" t="s">
        <v>42</v>
      </c>
      <c r="H19" s="69">
        <f>ROUND('Normalized per capita adj. RES'!H21/'Normalized per capita adj. RES'!$H$9*100,0)</f>
        <v>98</v>
      </c>
      <c r="I19" s="69">
        <f t="shared" si="0"/>
        <v>22</v>
      </c>
      <c r="J19" s="69">
        <f>ROUND(100*('Actual Expenditures'!T20/'Normalized per capita adj. RES'!H21),0)</f>
        <v>86</v>
      </c>
      <c r="K19" s="69">
        <f t="shared" si="1"/>
        <v>40</v>
      </c>
      <c r="L19" s="69">
        <f>'Normalized per capita adj. RES'!H21</f>
        <v>5880.454728406687</v>
      </c>
      <c r="M19" s="85">
        <f>'Actual Expenditures'!T20</f>
        <v>5065.333079212683</v>
      </c>
    </row>
    <row r="20" spans="1:13" ht="12.75">
      <c r="A20" s="79">
        <v>2</v>
      </c>
      <c r="B20" s="80" t="s">
        <v>43</v>
      </c>
      <c r="C20" s="81">
        <v>3</v>
      </c>
      <c r="D20" s="82" t="s">
        <v>44</v>
      </c>
      <c r="E20" s="81">
        <v>17</v>
      </c>
      <c r="F20" s="83" t="s">
        <v>45</v>
      </c>
      <c r="G20" s="84" t="s">
        <v>46</v>
      </c>
      <c r="H20" s="69">
        <f>ROUND('Normalized per capita adj. RES'!H22/'Normalized per capita adj. RES'!$H$9*100,0)</f>
        <v>102</v>
      </c>
      <c r="I20" s="69">
        <f t="shared" si="0"/>
        <v>15</v>
      </c>
      <c r="J20" s="69">
        <f>ROUND(100*('Actual Expenditures'!T21/'Normalized per capita adj. RES'!H22),0)</f>
        <v>96</v>
      </c>
      <c r="K20" s="69">
        <f t="shared" si="1"/>
        <v>26</v>
      </c>
      <c r="L20" s="69">
        <f>'Normalized per capita adj. RES'!H22</f>
        <v>6126.23402365419</v>
      </c>
      <c r="M20" s="85">
        <f>'Actual Expenditures'!T21</f>
        <v>5865.503014492256</v>
      </c>
    </row>
    <row r="21" spans="1:13" ht="12.75">
      <c r="A21" s="79">
        <v>2</v>
      </c>
      <c r="B21" s="80" t="s">
        <v>43</v>
      </c>
      <c r="C21" s="81">
        <v>3</v>
      </c>
      <c r="D21" s="82" t="s">
        <v>44</v>
      </c>
      <c r="E21" s="81">
        <v>18</v>
      </c>
      <c r="F21" s="83" t="s">
        <v>47</v>
      </c>
      <c r="G21" s="84" t="s">
        <v>48</v>
      </c>
      <c r="H21" s="69">
        <f>ROUND('Normalized per capita adj. RES'!H23/'Normalized per capita adj. RES'!$H$9*100,0)</f>
        <v>98</v>
      </c>
      <c r="I21" s="69">
        <f t="shared" si="0"/>
        <v>22</v>
      </c>
      <c r="J21" s="69">
        <f>ROUND(100*('Actual Expenditures'!T22/'Normalized per capita adj. RES'!H23),0)</f>
        <v>90</v>
      </c>
      <c r="K21" s="69">
        <f t="shared" si="1"/>
        <v>34</v>
      </c>
      <c r="L21" s="69">
        <f>'Normalized per capita adj. RES'!H23</f>
        <v>5908.0575514706115</v>
      </c>
      <c r="M21" s="85">
        <f>'Actual Expenditures'!T22</f>
        <v>5320.455376922986</v>
      </c>
    </row>
    <row r="22" spans="1:13" ht="12.75">
      <c r="A22" s="79">
        <v>2</v>
      </c>
      <c r="B22" s="80" t="s">
        <v>43</v>
      </c>
      <c r="C22" s="81">
        <v>4</v>
      </c>
      <c r="D22" s="82" t="s">
        <v>49</v>
      </c>
      <c r="E22" s="81">
        <v>19</v>
      </c>
      <c r="F22" s="83" t="s">
        <v>50</v>
      </c>
      <c r="G22" s="84" t="s">
        <v>51</v>
      </c>
      <c r="H22" s="69">
        <f>ROUND('Normalized per capita adj. RES'!H24/'Normalized per capita adj. RES'!$H$9*100,0)</f>
        <v>91</v>
      </c>
      <c r="I22" s="69">
        <f t="shared" si="0"/>
        <v>46</v>
      </c>
      <c r="J22" s="69">
        <f>ROUND(100*('Actual Expenditures'!T23/'Normalized per capita adj. RES'!H24),0)</f>
        <v>107</v>
      </c>
      <c r="K22" s="69">
        <f t="shared" si="1"/>
        <v>18</v>
      </c>
      <c r="L22" s="69">
        <f>'Normalized per capita adj. RES'!H24</f>
        <v>5491.080739737595</v>
      </c>
      <c r="M22" s="85">
        <f>'Actual Expenditures'!T23</f>
        <v>5856.130076026246</v>
      </c>
    </row>
    <row r="23" spans="1:13" ht="12.75">
      <c r="A23" s="79">
        <v>2</v>
      </c>
      <c r="B23" s="80" t="s">
        <v>43</v>
      </c>
      <c r="C23" s="81">
        <v>4</v>
      </c>
      <c r="D23" s="82" t="s">
        <v>49</v>
      </c>
      <c r="E23" s="81">
        <v>20</v>
      </c>
      <c r="F23" s="83" t="s">
        <v>52</v>
      </c>
      <c r="G23" s="84" t="s">
        <v>53</v>
      </c>
      <c r="H23" s="69">
        <f>ROUND('Normalized per capita adj. RES'!H25/'Normalized per capita adj. RES'!$H$9*100,0)</f>
        <v>97</v>
      </c>
      <c r="I23" s="69">
        <f t="shared" si="0"/>
        <v>25</v>
      </c>
      <c r="J23" s="69">
        <f>ROUND(100*('Actual Expenditures'!T24/'Normalized per capita adj. RES'!H25),0)</f>
        <v>94</v>
      </c>
      <c r="K23" s="69">
        <f t="shared" si="1"/>
        <v>29</v>
      </c>
      <c r="L23" s="69">
        <f>'Normalized per capita adj. RES'!H25</f>
        <v>5845.536950386697</v>
      </c>
      <c r="M23" s="85">
        <f>'Actual Expenditures'!T24</f>
        <v>5482.221950270117</v>
      </c>
    </row>
    <row r="24" spans="1:13" ht="12.75">
      <c r="A24" s="79">
        <v>3</v>
      </c>
      <c r="B24" s="80" t="s">
        <v>10</v>
      </c>
      <c r="C24" s="81">
        <v>6</v>
      </c>
      <c r="D24" s="82" t="s">
        <v>11</v>
      </c>
      <c r="E24" s="81">
        <v>21</v>
      </c>
      <c r="F24" s="83" t="s">
        <v>54</v>
      </c>
      <c r="G24" s="84" t="s">
        <v>55</v>
      </c>
      <c r="H24" s="69">
        <f>ROUND('Normalized per capita adj. RES'!H26/'Normalized per capita adj. RES'!$H$9*100,0)</f>
        <v>102</v>
      </c>
      <c r="I24" s="69">
        <f t="shared" si="0"/>
        <v>15</v>
      </c>
      <c r="J24" s="69">
        <f>ROUND(100*('Actual Expenditures'!T25/'Normalized per capita adj. RES'!H26),0)</f>
        <v>86</v>
      </c>
      <c r="K24" s="69">
        <f t="shared" si="1"/>
        <v>40</v>
      </c>
      <c r="L24" s="69">
        <f>'Normalized per capita adj. RES'!H26</f>
        <v>6141.315111002788</v>
      </c>
      <c r="M24" s="85">
        <f>'Actual Expenditures'!T25</f>
        <v>5268.468955265117</v>
      </c>
    </row>
    <row r="25" spans="1:13" ht="12.75">
      <c r="A25" s="79">
        <v>3</v>
      </c>
      <c r="B25" s="80" t="s">
        <v>10</v>
      </c>
      <c r="C25" s="81">
        <v>7</v>
      </c>
      <c r="D25" s="82" t="s">
        <v>21</v>
      </c>
      <c r="E25" s="81">
        <v>22</v>
      </c>
      <c r="F25" s="83" t="s">
        <v>56</v>
      </c>
      <c r="G25" s="84" t="s">
        <v>57</v>
      </c>
      <c r="H25" s="69">
        <f>ROUND('Normalized per capita adj. RES'!H27/'Normalized per capita adj. RES'!$H$9*100,0)</f>
        <v>110</v>
      </c>
      <c r="I25" s="69">
        <f t="shared" si="0"/>
        <v>2</v>
      </c>
      <c r="J25" s="69">
        <f>ROUND(100*('Actual Expenditures'!T26/'Normalized per capita adj. RES'!H27),0)</f>
        <v>81</v>
      </c>
      <c r="K25" s="69">
        <f t="shared" si="1"/>
        <v>45</v>
      </c>
      <c r="L25" s="69">
        <f>'Normalized per capita adj. RES'!H27</f>
        <v>6631.340835439312</v>
      </c>
      <c r="M25" s="85">
        <f>'Actual Expenditures'!T26</f>
        <v>5359.493388715138</v>
      </c>
    </row>
    <row r="26" spans="1:13" ht="12.75">
      <c r="A26" s="79">
        <v>1</v>
      </c>
      <c r="B26" s="80" t="s">
        <v>28</v>
      </c>
      <c r="C26" s="81">
        <v>1</v>
      </c>
      <c r="D26" s="82" t="s">
        <v>29</v>
      </c>
      <c r="E26" s="81">
        <v>23</v>
      </c>
      <c r="F26" s="83" t="s">
        <v>58</v>
      </c>
      <c r="G26" s="84" t="s">
        <v>59</v>
      </c>
      <c r="H26" s="69">
        <f>ROUND('Normalized per capita adj. RES'!H28/'Normalized per capita adj. RES'!$H$9*100,0)</f>
        <v>93</v>
      </c>
      <c r="I26" s="69">
        <f t="shared" si="0"/>
        <v>38</v>
      </c>
      <c r="J26" s="69">
        <f>ROUND(100*('Actual Expenditures'!T27/'Normalized per capita adj. RES'!H28),0)</f>
        <v>110</v>
      </c>
      <c r="K26" s="69">
        <f t="shared" si="1"/>
        <v>13</v>
      </c>
      <c r="L26" s="69">
        <f>'Normalized per capita adj. RES'!H28</f>
        <v>5592.878901110595</v>
      </c>
      <c r="M26" s="85">
        <f>'Actual Expenditures'!T27</f>
        <v>6124.480061645155</v>
      </c>
    </row>
    <row r="27" spans="1:13" ht="12.75">
      <c r="A27" s="79">
        <v>3</v>
      </c>
      <c r="B27" s="80" t="s">
        <v>10</v>
      </c>
      <c r="C27" s="81">
        <v>5</v>
      </c>
      <c r="D27" s="82" t="s">
        <v>32</v>
      </c>
      <c r="E27" s="81">
        <v>24</v>
      </c>
      <c r="F27" s="83" t="s">
        <v>60</v>
      </c>
      <c r="G27" s="84" t="s">
        <v>61</v>
      </c>
      <c r="H27" s="69">
        <f>ROUND('Normalized per capita adj. RES'!H29/'Normalized per capita adj. RES'!$H$9*100,0)</f>
        <v>95</v>
      </c>
      <c r="I27" s="69">
        <f t="shared" si="0"/>
        <v>34</v>
      </c>
      <c r="J27" s="69">
        <f>ROUND(100*('Actual Expenditures'!T28/'Normalized per capita adj. RES'!H29),0)</f>
        <v>103</v>
      </c>
      <c r="K27" s="69">
        <f t="shared" si="1"/>
        <v>20</v>
      </c>
      <c r="L27" s="69">
        <f>'Normalized per capita adj. RES'!H29</f>
        <v>5687.517818840264</v>
      </c>
      <c r="M27" s="85">
        <f>'Actual Expenditures'!T28</f>
        <v>5870.847928643611</v>
      </c>
    </row>
    <row r="28" spans="1:13" ht="12.75">
      <c r="A28" s="79">
        <v>1</v>
      </c>
      <c r="B28" s="80" t="s">
        <v>28</v>
      </c>
      <c r="C28" s="81">
        <v>1</v>
      </c>
      <c r="D28" s="82" t="s">
        <v>29</v>
      </c>
      <c r="E28" s="81">
        <v>25</v>
      </c>
      <c r="F28" s="83" t="s">
        <v>62</v>
      </c>
      <c r="G28" s="84" t="s">
        <v>63</v>
      </c>
      <c r="H28" s="69">
        <f>ROUND('Normalized per capita adj. RES'!H30/'Normalized per capita adj. RES'!$H$9*100,0)</f>
        <v>95</v>
      </c>
      <c r="I28" s="69">
        <f t="shared" si="0"/>
        <v>34</v>
      </c>
      <c r="J28" s="69">
        <f>ROUND(100*('Actual Expenditures'!T29/'Normalized per capita adj. RES'!H30),0)</f>
        <v>116</v>
      </c>
      <c r="K28" s="69">
        <f t="shared" si="1"/>
        <v>8</v>
      </c>
      <c r="L28" s="69">
        <f>'Normalized per capita adj. RES'!H30</f>
        <v>5709.235551457013</v>
      </c>
      <c r="M28" s="85">
        <f>'Actual Expenditures'!T29</f>
        <v>6600.494904214452</v>
      </c>
    </row>
    <row r="29" spans="1:13" ht="12.75">
      <c r="A29" s="79">
        <v>2</v>
      </c>
      <c r="B29" s="80" t="s">
        <v>43</v>
      </c>
      <c r="C29" s="81">
        <v>3</v>
      </c>
      <c r="D29" s="82" t="s">
        <v>44</v>
      </c>
      <c r="E29" s="81">
        <v>26</v>
      </c>
      <c r="F29" s="83" t="s">
        <v>64</v>
      </c>
      <c r="G29" s="84" t="s">
        <v>65</v>
      </c>
      <c r="H29" s="69">
        <f>ROUND('Normalized per capita adj. RES'!H31/'Normalized per capita adj. RES'!$H$9*100,0)</f>
        <v>104</v>
      </c>
      <c r="I29" s="69">
        <f t="shared" si="0"/>
        <v>9</v>
      </c>
      <c r="J29" s="69">
        <f>ROUND(100*('Actual Expenditures'!T30/'Normalized per capita adj. RES'!H31),0)</f>
        <v>97</v>
      </c>
      <c r="K29" s="69">
        <f t="shared" si="1"/>
        <v>25</v>
      </c>
      <c r="L29" s="69">
        <f>'Normalized per capita adj. RES'!H31</f>
        <v>6255.135720193506</v>
      </c>
      <c r="M29" s="85">
        <f>'Actual Expenditures'!T30</f>
        <v>6074.85490408509</v>
      </c>
    </row>
    <row r="30" spans="1:13" ht="12.75">
      <c r="A30" s="79">
        <v>2</v>
      </c>
      <c r="B30" s="80" t="s">
        <v>43</v>
      </c>
      <c r="C30" s="81">
        <v>4</v>
      </c>
      <c r="D30" s="82" t="s">
        <v>49</v>
      </c>
      <c r="E30" s="81">
        <v>27</v>
      </c>
      <c r="F30" s="83" t="s">
        <v>66</v>
      </c>
      <c r="G30" s="84" t="s">
        <v>67</v>
      </c>
      <c r="H30" s="69">
        <f>ROUND('Normalized per capita adj. RES'!H32/'Normalized per capita adj. RES'!$H$9*100,0)</f>
        <v>92</v>
      </c>
      <c r="I30" s="69">
        <f t="shared" si="0"/>
        <v>45</v>
      </c>
      <c r="J30" s="69">
        <f>ROUND(100*('Actual Expenditures'!T31/'Normalized per capita adj. RES'!H32),0)</f>
        <v>125</v>
      </c>
      <c r="K30" s="69">
        <f t="shared" si="1"/>
        <v>5</v>
      </c>
      <c r="L30" s="69">
        <f>'Normalized per capita adj. RES'!H32</f>
        <v>5553.190067762495</v>
      </c>
      <c r="M30" s="85">
        <f>'Actual Expenditures'!T31</f>
        <v>6951.74028040543</v>
      </c>
    </row>
    <row r="31" spans="1:13" ht="12.75">
      <c r="A31" s="79">
        <v>3</v>
      </c>
      <c r="B31" s="80" t="s">
        <v>10</v>
      </c>
      <c r="C31" s="81">
        <v>6</v>
      </c>
      <c r="D31" s="82" t="s">
        <v>11</v>
      </c>
      <c r="E31" s="81">
        <v>28</v>
      </c>
      <c r="F31" s="83" t="s">
        <v>68</v>
      </c>
      <c r="G31" s="84" t="s">
        <v>69</v>
      </c>
      <c r="H31" s="69">
        <f>ROUND('Normalized per capita adj. RES'!H33/'Normalized per capita adj. RES'!$H$9*100,0)</f>
        <v>113</v>
      </c>
      <c r="I31" s="69">
        <f t="shared" si="0"/>
        <v>1</v>
      </c>
      <c r="J31" s="69">
        <f>ROUND(100*('Actual Expenditures'!T32/'Normalized per capita adj. RES'!H33),0)</f>
        <v>79</v>
      </c>
      <c r="K31" s="69">
        <f t="shared" si="1"/>
        <v>47</v>
      </c>
      <c r="L31" s="69">
        <f>'Normalized per capita adj. RES'!H33</f>
        <v>6799.596074064033</v>
      </c>
      <c r="M31" s="85">
        <f>'Actual Expenditures'!T32</f>
        <v>5364.75736974894</v>
      </c>
    </row>
    <row r="32" spans="1:13" ht="12.75">
      <c r="A32" s="79">
        <v>2</v>
      </c>
      <c r="B32" s="80" t="s">
        <v>43</v>
      </c>
      <c r="C32" s="81">
        <v>4</v>
      </c>
      <c r="D32" s="82" t="s">
        <v>49</v>
      </c>
      <c r="E32" s="81">
        <v>29</v>
      </c>
      <c r="F32" s="83" t="s">
        <v>70</v>
      </c>
      <c r="G32" s="84" t="s">
        <v>71</v>
      </c>
      <c r="H32" s="69">
        <f>ROUND('Normalized per capita adj. RES'!H34/'Normalized per capita adj. RES'!$H$9*100,0)</f>
        <v>97</v>
      </c>
      <c r="I32" s="69">
        <f t="shared" si="0"/>
        <v>25</v>
      </c>
      <c r="J32" s="69">
        <f>ROUND(100*('Actual Expenditures'!T33/'Normalized per capita adj. RES'!H34),0)</f>
        <v>88</v>
      </c>
      <c r="K32" s="69">
        <f t="shared" si="1"/>
        <v>37</v>
      </c>
      <c r="L32" s="69">
        <f>'Normalized per capita adj. RES'!H34</f>
        <v>5815.549020880397</v>
      </c>
      <c r="M32" s="85">
        <f>'Actual Expenditures'!T33</f>
        <v>5113.7074212512125</v>
      </c>
    </row>
    <row r="33" spans="1:13" ht="12.75">
      <c r="A33" s="79">
        <v>4</v>
      </c>
      <c r="B33" s="80" t="s">
        <v>14</v>
      </c>
      <c r="C33" s="81">
        <v>8</v>
      </c>
      <c r="D33" s="82" t="s">
        <v>18</v>
      </c>
      <c r="E33" s="81">
        <v>30</v>
      </c>
      <c r="F33" s="83" t="s">
        <v>72</v>
      </c>
      <c r="G33" s="84" t="s">
        <v>73</v>
      </c>
      <c r="H33" s="69">
        <f>ROUND('Normalized per capita adj. RES'!H35/'Normalized per capita adj. RES'!$H$9*100,0)</f>
        <v>97</v>
      </c>
      <c r="I33" s="69">
        <f t="shared" si="0"/>
        <v>25</v>
      </c>
      <c r="J33" s="69">
        <f>ROUND(100*('Actual Expenditures'!T34/'Normalized per capita adj. RES'!H35),0)</f>
        <v>96</v>
      </c>
      <c r="K33" s="69">
        <f t="shared" si="1"/>
        <v>26</v>
      </c>
      <c r="L33" s="69">
        <f>'Normalized per capita adj. RES'!H35</f>
        <v>5798.400584314474</v>
      </c>
      <c r="M33" s="85">
        <f>'Actual Expenditures'!T34</f>
        <v>5546.149538252056</v>
      </c>
    </row>
    <row r="34" spans="1:13" ht="12.75">
      <c r="A34" s="79">
        <v>2</v>
      </c>
      <c r="B34" s="80" t="s">
        <v>43</v>
      </c>
      <c r="C34" s="81">
        <v>4</v>
      </c>
      <c r="D34" s="82" t="s">
        <v>49</v>
      </c>
      <c r="E34" s="81">
        <v>31</v>
      </c>
      <c r="F34" s="83" t="s">
        <v>74</v>
      </c>
      <c r="G34" s="84" t="s">
        <v>75</v>
      </c>
      <c r="H34" s="69">
        <f>ROUND('Normalized per capita adj. RES'!H36/'Normalized per capita adj. RES'!$H$9*100,0)</f>
        <v>94</v>
      </c>
      <c r="I34" s="69">
        <f t="shared" si="0"/>
        <v>36</v>
      </c>
      <c r="J34" s="69">
        <f>ROUND(100*('Actual Expenditures'!T35/'Normalized per capita adj. RES'!H36),0)</f>
        <v>100</v>
      </c>
      <c r="K34" s="69">
        <f t="shared" si="1"/>
        <v>22</v>
      </c>
      <c r="L34" s="69">
        <f>'Normalized per capita adj. RES'!H36</f>
        <v>5619.4592922455895</v>
      </c>
      <c r="M34" s="85">
        <f>'Actual Expenditures'!T35</f>
        <v>5644.763174097868</v>
      </c>
    </row>
    <row r="35" spans="1:13" ht="12.75">
      <c r="A35" s="79">
        <v>4</v>
      </c>
      <c r="B35" s="80" t="s">
        <v>14</v>
      </c>
      <c r="C35" s="81">
        <v>8</v>
      </c>
      <c r="D35" s="82" t="s">
        <v>18</v>
      </c>
      <c r="E35" s="81">
        <v>32</v>
      </c>
      <c r="F35" s="83" t="s">
        <v>76</v>
      </c>
      <c r="G35" s="84" t="s">
        <v>77</v>
      </c>
      <c r="H35" s="69">
        <f>ROUND('Normalized per capita adj. RES'!H37/'Normalized per capita adj. RES'!$H$9*100,0)</f>
        <v>91</v>
      </c>
      <c r="I35" s="69">
        <f t="shared" si="0"/>
        <v>46</v>
      </c>
      <c r="J35" s="69">
        <f>ROUND(100*('Actual Expenditures'!T36/'Normalized per capita adj. RES'!H37),0)</f>
        <v>99</v>
      </c>
      <c r="K35" s="69">
        <f t="shared" si="1"/>
        <v>23</v>
      </c>
      <c r="L35" s="69">
        <f>'Normalized per capita adj. RES'!H37</f>
        <v>5489.267751520823</v>
      </c>
      <c r="M35" s="85">
        <f>'Actual Expenditures'!T36</f>
        <v>5426.530597185634</v>
      </c>
    </row>
    <row r="36" spans="1:13" ht="12.75">
      <c r="A36" s="79">
        <v>1</v>
      </c>
      <c r="B36" s="80" t="s">
        <v>28</v>
      </c>
      <c r="C36" s="81">
        <v>1</v>
      </c>
      <c r="D36" s="82" t="s">
        <v>29</v>
      </c>
      <c r="E36" s="81">
        <v>33</v>
      </c>
      <c r="F36" s="83" t="s">
        <v>78</v>
      </c>
      <c r="G36" s="84" t="s">
        <v>79</v>
      </c>
      <c r="H36" s="69">
        <f>ROUND('Normalized per capita adj. RES'!H38/'Normalized per capita adj. RES'!$H$9*100,0)</f>
        <v>88</v>
      </c>
      <c r="I36" s="69">
        <f t="shared" si="0"/>
        <v>49</v>
      </c>
      <c r="J36" s="69">
        <f>ROUND(100*('Actual Expenditures'!T37/'Normalized per capita adj. RES'!H38),0)</f>
        <v>94</v>
      </c>
      <c r="K36" s="69">
        <f t="shared" si="1"/>
        <v>29</v>
      </c>
      <c r="L36" s="69">
        <f>'Normalized per capita adj. RES'!H38</f>
        <v>5282.426530752518</v>
      </c>
      <c r="M36" s="85">
        <f>'Actual Expenditures'!T37</f>
        <v>4972.546403398539</v>
      </c>
    </row>
    <row r="37" spans="1:13" ht="12.75">
      <c r="A37" s="79">
        <v>1</v>
      </c>
      <c r="B37" s="80" t="s">
        <v>28</v>
      </c>
      <c r="C37" s="81">
        <v>2</v>
      </c>
      <c r="D37" s="82" t="s">
        <v>80</v>
      </c>
      <c r="E37" s="81">
        <v>34</v>
      </c>
      <c r="F37" s="83" t="s">
        <v>81</v>
      </c>
      <c r="G37" s="84" t="s">
        <v>82</v>
      </c>
      <c r="H37" s="69">
        <f>ROUND('Normalized per capita adj. RES'!H39/'Normalized per capita adj. RES'!$H$9*100,0)</f>
        <v>97</v>
      </c>
      <c r="I37" s="69">
        <f t="shared" si="0"/>
        <v>25</v>
      </c>
      <c r="J37" s="69">
        <f>ROUND(100*('Actual Expenditures'!T38/'Normalized per capita adj. RES'!H39),0)</f>
        <v>109</v>
      </c>
      <c r="K37" s="69">
        <f t="shared" si="1"/>
        <v>15</v>
      </c>
      <c r="L37" s="69">
        <f>'Normalized per capita adj. RES'!H39</f>
        <v>5797.116936530691</v>
      </c>
      <c r="M37" s="85">
        <f>'Actual Expenditures'!T38</f>
        <v>6340.894342592323</v>
      </c>
    </row>
    <row r="38" spans="1:13" ht="12.75">
      <c r="A38" s="79">
        <v>4</v>
      </c>
      <c r="B38" s="80" t="s">
        <v>14</v>
      </c>
      <c r="C38" s="81">
        <v>8</v>
      </c>
      <c r="D38" s="82" t="s">
        <v>18</v>
      </c>
      <c r="E38" s="81">
        <v>35</v>
      </c>
      <c r="F38" s="83" t="s">
        <v>83</v>
      </c>
      <c r="G38" s="84" t="s">
        <v>84</v>
      </c>
      <c r="H38" s="69">
        <f>ROUND('Normalized per capita adj. RES'!H40/'Normalized per capita adj. RES'!$H$9*100,0)</f>
        <v>108</v>
      </c>
      <c r="I38" s="69">
        <f t="shared" si="0"/>
        <v>4</v>
      </c>
      <c r="J38" s="69">
        <f>ROUND(100*('Actual Expenditures'!T39/'Normalized per capita adj. RES'!H40),0)</f>
        <v>95</v>
      </c>
      <c r="K38" s="69">
        <f t="shared" si="1"/>
        <v>28</v>
      </c>
      <c r="L38" s="69">
        <f>'Normalized per capita adj. RES'!H40</f>
        <v>6459.873194887733</v>
      </c>
      <c r="M38" s="85">
        <f>'Actual Expenditures'!T39</f>
        <v>6164.480581820377</v>
      </c>
    </row>
    <row r="39" spans="1:13" ht="12.75">
      <c r="A39" s="79">
        <v>1</v>
      </c>
      <c r="B39" s="80" t="s">
        <v>28</v>
      </c>
      <c r="C39" s="81">
        <v>2</v>
      </c>
      <c r="D39" s="82" t="s">
        <v>80</v>
      </c>
      <c r="E39" s="81">
        <v>36</v>
      </c>
      <c r="F39" s="83" t="s">
        <v>85</v>
      </c>
      <c r="G39" s="84" t="s">
        <v>86</v>
      </c>
      <c r="H39" s="69">
        <f>ROUND('Normalized per capita adj. RES'!H41/'Normalized per capita adj. RES'!$H$9*100,0)</f>
        <v>101</v>
      </c>
      <c r="I39" s="69">
        <f t="shared" si="0"/>
        <v>19</v>
      </c>
      <c r="J39" s="69">
        <f>ROUND(100*('Actual Expenditures'!T40/'Normalized per capita adj. RES'!H41),0)</f>
        <v>139</v>
      </c>
      <c r="K39" s="69">
        <f t="shared" si="1"/>
        <v>2</v>
      </c>
      <c r="L39" s="69">
        <f>'Normalized per capita adj. RES'!H41</f>
        <v>6052.0787017786215</v>
      </c>
      <c r="M39" s="85">
        <f>'Actual Expenditures'!T40</f>
        <v>8413.618228875615</v>
      </c>
    </row>
    <row r="40" spans="1:13" ht="12.75">
      <c r="A40" s="79">
        <v>3</v>
      </c>
      <c r="B40" s="80" t="s">
        <v>10</v>
      </c>
      <c r="C40" s="81">
        <v>5</v>
      </c>
      <c r="D40" s="82" t="s">
        <v>32</v>
      </c>
      <c r="E40" s="81">
        <v>37</v>
      </c>
      <c r="F40" s="83" t="s">
        <v>87</v>
      </c>
      <c r="G40" s="84" t="s">
        <v>88</v>
      </c>
      <c r="H40" s="69">
        <f>ROUND('Normalized per capita adj. RES'!H42/'Normalized per capita adj. RES'!$H$9*100,0)</f>
        <v>102</v>
      </c>
      <c r="I40" s="69">
        <f t="shared" si="0"/>
        <v>15</v>
      </c>
      <c r="J40" s="69">
        <f>ROUND(100*('Actual Expenditures'!T41/'Normalized per capita adj. RES'!H42),0)</f>
        <v>88</v>
      </c>
      <c r="K40" s="69">
        <f t="shared" si="1"/>
        <v>37</v>
      </c>
      <c r="L40" s="69">
        <f>'Normalized per capita adj. RES'!H42</f>
        <v>6112.841182521263</v>
      </c>
      <c r="M40" s="85">
        <f>'Actual Expenditures'!T41</f>
        <v>5358.578226227243</v>
      </c>
    </row>
    <row r="41" spans="1:13" ht="12.75">
      <c r="A41" s="79">
        <v>2</v>
      </c>
      <c r="B41" s="80" t="s">
        <v>43</v>
      </c>
      <c r="C41" s="81">
        <v>4</v>
      </c>
      <c r="D41" s="82" t="s">
        <v>49</v>
      </c>
      <c r="E41" s="81">
        <v>38</v>
      </c>
      <c r="F41" s="83" t="s">
        <v>89</v>
      </c>
      <c r="G41" s="84" t="s">
        <v>90</v>
      </c>
      <c r="H41" s="69">
        <f>ROUND('Normalized per capita adj. RES'!H43/'Normalized per capita adj. RES'!$H$9*100,0)</f>
        <v>104</v>
      </c>
      <c r="I41" s="69">
        <f t="shared" si="0"/>
        <v>9</v>
      </c>
      <c r="J41" s="69">
        <f>ROUND(100*('Actual Expenditures'!T42/'Normalized per capita adj. RES'!H43),0)</f>
        <v>98</v>
      </c>
      <c r="K41" s="69">
        <f t="shared" si="1"/>
        <v>24</v>
      </c>
      <c r="L41" s="69">
        <f>'Normalized per capita adj. RES'!H43</f>
        <v>6248.235504964273</v>
      </c>
      <c r="M41" s="85">
        <f>'Actual Expenditures'!T42</f>
        <v>6131.5259254116845</v>
      </c>
    </row>
    <row r="42" spans="1:13" ht="12.75">
      <c r="A42" s="79">
        <v>2</v>
      </c>
      <c r="B42" s="80" t="s">
        <v>43</v>
      </c>
      <c r="C42" s="81">
        <v>3</v>
      </c>
      <c r="D42" s="82" t="s">
        <v>44</v>
      </c>
      <c r="E42" s="81">
        <v>39</v>
      </c>
      <c r="F42" s="83" t="s">
        <v>91</v>
      </c>
      <c r="G42" s="84" t="s">
        <v>92</v>
      </c>
      <c r="H42" s="69">
        <f>ROUND('Normalized per capita adj. RES'!H44/'Normalized per capita adj. RES'!$H$9*100,0)</f>
        <v>97</v>
      </c>
      <c r="I42" s="69">
        <f t="shared" si="0"/>
        <v>25</v>
      </c>
      <c r="J42" s="69">
        <f>ROUND(100*('Actual Expenditures'!T43/'Normalized per capita adj. RES'!H44),0)</f>
        <v>101</v>
      </c>
      <c r="K42" s="69">
        <f t="shared" si="1"/>
        <v>21</v>
      </c>
      <c r="L42" s="69">
        <f>'Normalized per capita adj. RES'!H44</f>
        <v>5813.993971239384</v>
      </c>
      <c r="M42" s="85">
        <f>'Actual Expenditures'!T43</f>
        <v>5875.959957919076</v>
      </c>
    </row>
    <row r="43" spans="1:13" ht="12.75">
      <c r="A43" s="79">
        <v>3</v>
      </c>
      <c r="B43" s="80" t="s">
        <v>10</v>
      </c>
      <c r="C43" s="81">
        <v>7</v>
      </c>
      <c r="D43" s="82" t="s">
        <v>21</v>
      </c>
      <c r="E43" s="81">
        <v>40</v>
      </c>
      <c r="F43" s="83" t="s">
        <v>93</v>
      </c>
      <c r="G43" s="84" t="s">
        <v>94</v>
      </c>
      <c r="H43" s="69">
        <f>ROUND('Normalized per capita adj. RES'!H45/'Normalized per capita adj. RES'!$H$9*100,0)</f>
        <v>101</v>
      </c>
      <c r="I43" s="69">
        <f t="shared" si="0"/>
        <v>19</v>
      </c>
      <c r="J43" s="69">
        <f>ROUND(100*('Actual Expenditures'!T44/'Normalized per capita adj. RES'!H45),0)</f>
        <v>86</v>
      </c>
      <c r="K43" s="69">
        <f t="shared" si="1"/>
        <v>40</v>
      </c>
      <c r="L43" s="69">
        <f>'Normalized per capita adj. RES'!H45</f>
        <v>6059.213926993832</v>
      </c>
      <c r="M43" s="85">
        <f>'Actual Expenditures'!T44</f>
        <v>5204.505416975685</v>
      </c>
    </row>
    <row r="44" spans="1:13" ht="12.75">
      <c r="A44" s="79">
        <v>4</v>
      </c>
      <c r="B44" s="80" t="s">
        <v>14</v>
      </c>
      <c r="C44" s="81">
        <v>9</v>
      </c>
      <c r="D44" s="82" t="s">
        <v>15</v>
      </c>
      <c r="E44" s="81">
        <v>41</v>
      </c>
      <c r="F44" s="83" t="s">
        <v>95</v>
      </c>
      <c r="G44" s="84" t="s">
        <v>96</v>
      </c>
      <c r="H44" s="69">
        <f>ROUND('Normalized per capita adj. RES'!H46/'Normalized per capita adj. RES'!$H$9*100,0)</f>
        <v>93</v>
      </c>
      <c r="I44" s="69">
        <f t="shared" si="0"/>
        <v>38</v>
      </c>
      <c r="J44" s="69">
        <f>ROUND(100*('Actual Expenditures'!T45/'Normalized per capita adj. RES'!H46),0)</f>
        <v>116</v>
      </c>
      <c r="K44" s="69">
        <f t="shared" si="1"/>
        <v>8</v>
      </c>
      <c r="L44" s="69">
        <f>'Normalized per capita adj. RES'!H46</f>
        <v>5604.717049150153</v>
      </c>
      <c r="M44" s="85">
        <f>'Actual Expenditures'!T45</f>
        <v>6525.104015263046</v>
      </c>
    </row>
    <row r="45" spans="1:13" ht="12.75">
      <c r="A45" s="79">
        <v>1</v>
      </c>
      <c r="B45" s="80" t="s">
        <v>28</v>
      </c>
      <c r="C45" s="81">
        <v>2</v>
      </c>
      <c r="D45" s="82" t="s">
        <v>80</v>
      </c>
      <c r="E45" s="81">
        <v>42</v>
      </c>
      <c r="F45" s="83" t="s">
        <v>97</v>
      </c>
      <c r="G45" s="84" t="s">
        <v>98</v>
      </c>
      <c r="H45" s="69">
        <f>ROUND('Normalized per capita adj. RES'!H47/'Normalized per capita adj. RES'!$H$9*100,0)</f>
        <v>93</v>
      </c>
      <c r="I45" s="69">
        <f t="shared" si="0"/>
        <v>38</v>
      </c>
      <c r="J45" s="69">
        <f>ROUND(100*('Actual Expenditures'!T46/'Normalized per capita adj. RES'!H47),0)</f>
        <v>106</v>
      </c>
      <c r="K45" s="69">
        <f t="shared" si="1"/>
        <v>19</v>
      </c>
      <c r="L45" s="69">
        <f>'Normalized per capita adj. RES'!H47</f>
        <v>5608.548613820149</v>
      </c>
      <c r="M45" s="85">
        <f>'Actual Expenditures'!T46</f>
        <v>5946.5327337342</v>
      </c>
    </row>
    <row r="46" spans="1:13" ht="12.75">
      <c r="A46" s="79">
        <v>1</v>
      </c>
      <c r="B46" s="80" t="s">
        <v>28</v>
      </c>
      <c r="C46" s="81">
        <v>1</v>
      </c>
      <c r="D46" s="82" t="s">
        <v>29</v>
      </c>
      <c r="E46" s="81">
        <v>44</v>
      </c>
      <c r="F46" s="83" t="s">
        <v>99</v>
      </c>
      <c r="G46" s="84" t="s">
        <v>100</v>
      </c>
      <c r="H46" s="69">
        <f>ROUND('Normalized per capita adj. RES'!H48/'Normalized per capita adj. RES'!$H$9*100,0)</f>
        <v>93</v>
      </c>
      <c r="I46" s="69">
        <f t="shared" si="0"/>
        <v>38</v>
      </c>
      <c r="J46" s="69">
        <f>ROUND(100*('Actual Expenditures'!T47/'Normalized per capita adj. RES'!H48),0)</f>
        <v>113</v>
      </c>
      <c r="K46" s="69">
        <f t="shared" si="1"/>
        <v>10</v>
      </c>
      <c r="L46" s="69">
        <f>'Normalized per capita adj. RES'!H48</f>
        <v>5602.51100134521</v>
      </c>
      <c r="M46" s="85">
        <f>'Actual Expenditures'!T47</f>
        <v>6320.912117818649</v>
      </c>
    </row>
    <row r="47" spans="1:13" ht="12.75">
      <c r="A47" s="79">
        <v>3</v>
      </c>
      <c r="B47" s="80" t="s">
        <v>10</v>
      </c>
      <c r="C47" s="81">
        <v>5</v>
      </c>
      <c r="D47" s="82" t="s">
        <v>32</v>
      </c>
      <c r="E47" s="81">
        <v>45</v>
      </c>
      <c r="F47" s="83" t="s">
        <v>101</v>
      </c>
      <c r="G47" s="84" t="s">
        <v>102</v>
      </c>
      <c r="H47" s="69">
        <f>ROUND('Normalized per capita adj. RES'!H49/'Normalized per capita adj. RES'!$H$9*100,0)</f>
        <v>105</v>
      </c>
      <c r="I47" s="69">
        <f t="shared" si="0"/>
        <v>7</v>
      </c>
      <c r="J47" s="69">
        <f>ROUND(100*('Actual Expenditures'!T48/'Normalized per capita adj. RES'!H49),0)</f>
        <v>92</v>
      </c>
      <c r="K47" s="69">
        <f t="shared" si="1"/>
        <v>32</v>
      </c>
      <c r="L47" s="69">
        <f>'Normalized per capita adj. RES'!H49</f>
        <v>6290.951986124779</v>
      </c>
      <c r="M47" s="85">
        <f>'Actual Expenditures'!T48</f>
        <v>5801.468783062597</v>
      </c>
    </row>
    <row r="48" spans="1:13" ht="12.75">
      <c r="A48" s="79">
        <v>2</v>
      </c>
      <c r="B48" s="80" t="s">
        <v>43</v>
      </c>
      <c r="C48" s="81">
        <v>4</v>
      </c>
      <c r="D48" s="82" t="s">
        <v>49</v>
      </c>
      <c r="E48" s="81">
        <v>46</v>
      </c>
      <c r="F48" s="83" t="s">
        <v>103</v>
      </c>
      <c r="G48" s="84" t="s">
        <v>104</v>
      </c>
      <c r="H48" s="69">
        <f>ROUND('Normalized per capita adj. RES'!H50/'Normalized per capita adj. RES'!$H$9*100,0)</f>
        <v>96</v>
      </c>
      <c r="I48" s="69">
        <f t="shared" si="0"/>
        <v>30</v>
      </c>
      <c r="J48" s="69">
        <f>ROUND(100*('Actual Expenditures'!T49/'Normalized per capita adj. RES'!H50),0)</f>
        <v>89</v>
      </c>
      <c r="K48" s="69">
        <f t="shared" si="1"/>
        <v>36</v>
      </c>
      <c r="L48" s="69">
        <f>'Normalized per capita adj. RES'!H50</f>
        <v>5745.171563108083</v>
      </c>
      <c r="M48" s="85">
        <f>'Actual Expenditures'!T49</f>
        <v>5108.3776490823875</v>
      </c>
    </row>
    <row r="49" spans="1:13" ht="12.75">
      <c r="A49" s="79">
        <v>3</v>
      </c>
      <c r="B49" s="80" t="s">
        <v>10</v>
      </c>
      <c r="C49" s="81">
        <v>6</v>
      </c>
      <c r="D49" s="82" t="s">
        <v>11</v>
      </c>
      <c r="E49" s="81">
        <v>47</v>
      </c>
      <c r="F49" s="83" t="s">
        <v>105</v>
      </c>
      <c r="G49" s="84" t="s">
        <v>106</v>
      </c>
      <c r="H49" s="69">
        <f>ROUND('Normalized per capita adj. RES'!H51/'Normalized per capita adj. RES'!$H$9*100,0)</f>
        <v>104</v>
      </c>
      <c r="I49" s="69">
        <f t="shared" si="0"/>
        <v>9</v>
      </c>
      <c r="J49" s="69">
        <f>ROUND(100*('Actual Expenditures'!T50/'Normalized per capita adj. RES'!H51),0)</f>
        <v>80</v>
      </c>
      <c r="K49" s="69">
        <f t="shared" si="1"/>
        <v>46</v>
      </c>
      <c r="L49" s="69">
        <f>'Normalized per capita adj. RES'!H51</f>
        <v>6271.193483002528</v>
      </c>
      <c r="M49" s="85">
        <f>'Actual Expenditures'!T50</f>
        <v>4998.44120562188</v>
      </c>
    </row>
    <row r="50" spans="1:13" ht="12.75">
      <c r="A50" s="79">
        <v>3</v>
      </c>
      <c r="B50" s="80" t="s">
        <v>10</v>
      </c>
      <c r="C50" s="81">
        <v>7</v>
      </c>
      <c r="D50" s="82" t="s">
        <v>21</v>
      </c>
      <c r="E50" s="81">
        <v>48</v>
      </c>
      <c r="F50" s="83" t="s">
        <v>107</v>
      </c>
      <c r="G50" s="84" t="s">
        <v>108</v>
      </c>
      <c r="H50" s="69">
        <f>ROUND('Normalized per capita adj. RES'!H52/'Normalized per capita adj. RES'!$H$9*100,0)</f>
        <v>107</v>
      </c>
      <c r="I50" s="69">
        <f t="shared" si="0"/>
        <v>6</v>
      </c>
      <c r="J50" s="69">
        <f>ROUND(100*('Actual Expenditures'!T51/'Normalized per capita adj. RES'!H52),0)</f>
        <v>79</v>
      </c>
      <c r="K50" s="69">
        <f t="shared" si="1"/>
        <v>47</v>
      </c>
      <c r="L50" s="69">
        <f>'Normalized per capita adj. RES'!H52</f>
        <v>6456.3655316027525</v>
      </c>
      <c r="M50" s="85">
        <f>'Actual Expenditures'!T51</f>
        <v>5126.577781746905</v>
      </c>
    </row>
    <row r="51" spans="1:13" ht="12.75">
      <c r="A51" s="79">
        <v>4</v>
      </c>
      <c r="B51" s="80" t="s">
        <v>14</v>
      </c>
      <c r="C51" s="81">
        <v>8</v>
      </c>
      <c r="D51" s="82" t="s">
        <v>18</v>
      </c>
      <c r="E51" s="81">
        <v>49</v>
      </c>
      <c r="F51" s="83" t="s">
        <v>109</v>
      </c>
      <c r="G51" s="84" t="s">
        <v>110</v>
      </c>
      <c r="H51" s="69">
        <f>ROUND('Normalized per capita adj. RES'!H53/'Normalized per capita adj. RES'!$H$9*100,0)</f>
        <v>103</v>
      </c>
      <c r="I51" s="69">
        <f t="shared" si="0"/>
        <v>13</v>
      </c>
      <c r="J51" s="69">
        <f>ROUND(100*('Actual Expenditures'!T52/'Normalized per capita adj. RES'!H53),0)</f>
        <v>90</v>
      </c>
      <c r="K51" s="69">
        <f t="shared" si="1"/>
        <v>34</v>
      </c>
      <c r="L51" s="69">
        <f>'Normalized per capita adj. RES'!H53</f>
        <v>6180.623569540119</v>
      </c>
      <c r="M51" s="85">
        <f>'Actual Expenditures'!T52</f>
        <v>5543.993882080903</v>
      </c>
    </row>
    <row r="52" spans="1:13" ht="12.75">
      <c r="A52" s="79">
        <v>1</v>
      </c>
      <c r="B52" s="80" t="s">
        <v>28</v>
      </c>
      <c r="C52" s="81">
        <v>1</v>
      </c>
      <c r="D52" s="82" t="s">
        <v>29</v>
      </c>
      <c r="E52" s="81">
        <v>50</v>
      </c>
      <c r="F52" s="83" t="s">
        <v>111</v>
      </c>
      <c r="G52" s="84" t="s">
        <v>112</v>
      </c>
      <c r="H52" s="69">
        <f>ROUND('Normalized per capita adj. RES'!H54/'Normalized per capita adj. RES'!$H$9*100,0)</f>
        <v>91</v>
      </c>
      <c r="I52" s="69">
        <f t="shared" si="0"/>
        <v>46</v>
      </c>
      <c r="J52" s="69">
        <f>ROUND(100*('Actual Expenditures'!T53/'Normalized per capita adj. RES'!H54),0)</f>
        <v>112</v>
      </c>
      <c r="K52" s="69">
        <f t="shared" si="1"/>
        <v>11</v>
      </c>
      <c r="L52" s="69">
        <f>'Normalized per capita adj. RES'!H54</f>
        <v>5492.926474823986</v>
      </c>
      <c r="M52" s="85">
        <f>'Actual Expenditures'!T53</f>
        <v>6171.928629359286</v>
      </c>
    </row>
    <row r="53" spans="1:13" ht="12.75">
      <c r="A53" s="79">
        <v>3</v>
      </c>
      <c r="B53" s="80" t="s">
        <v>10</v>
      </c>
      <c r="C53" s="81">
        <v>5</v>
      </c>
      <c r="D53" s="82" t="s">
        <v>32</v>
      </c>
      <c r="E53" s="81">
        <v>51</v>
      </c>
      <c r="F53" s="83" t="s">
        <v>113</v>
      </c>
      <c r="G53" s="84" t="s">
        <v>114</v>
      </c>
      <c r="H53" s="69">
        <f>ROUND('Normalized per capita adj. RES'!H55/'Normalized per capita adj. RES'!$H$9*100,0)</f>
        <v>96</v>
      </c>
      <c r="I53" s="69">
        <f t="shared" si="0"/>
        <v>30</v>
      </c>
      <c r="J53" s="69">
        <f>ROUND(100*('Actual Expenditures'!T54/'Normalized per capita adj. RES'!H55),0)</f>
        <v>94</v>
      </c>
      <c r="K53" s="69">
        <f t="shared" si="1"/>
        <v>29</v>
      </c>
      <c r="L53" s="69">
        <f>'Normalized per capita adj. RES'!H55</f>
        <v>5763.797427047091</v>
      </c>
      <c r="M53" s="85">
        <f>'Actual Expenditures'!T54</f>
        <v>5398.575142997141</v>
      </c>
    </row>
    <row r="54" spans="1:13" ht="12.75">
      <c r="A54" s="79">
        <v>4</v>
      </c>
      <c r="B54" s="80" t="s">
        <v>14</v>
      </c>
      <c r="C54" s="81">
        <v>9</v>
      </c>
      <c r="D54" s="82" t="s">
        <v>15</v>
      </c>
      <c r="E54" s="81">
        <v>53</v>
      </c>
      <c r="F54" s="83" t="s">
        <v>115</v>
      </c>
      <c r="G54" s="84" t="s">
        <v>116</v>
      </c>
      <c r="H54" s="69">
        <f>ROUND('Normalized per capita adj. RES'!H56/'Normalized per capita adj. RES'!$H$9*100,0)</f>
        <v>96</v>
      </c>
      <c r="I54" s="69">
        <f t="shared" si="0"/>
        <v>30</v>
      </c>
      <c r="J54" s="69">
        <f>ROUND(100*('Actual Expenditures'!T55/'Normalized per capita adj. RES'!H56),0)</f>
        <v>110</v>
      </c>
      <c r="K54" s="69">
        <f t="shared" si="1"/>
        <v>13</v>
      </c>
      <c r="L54" s="69">
        <f>'Normalized per capita adj. RES'!H56</f>
        <v>5790.777267315906</v>
      </c>
      <c r="M54" s="85">
        <f>'Actual Expenditures'!T55</f>
        <v>6369.670187597266</v>
      </c>
    </row>
    <row r="55" spans="1:13" ht="12.75">
      <c r="A55" s="79">
        <v>3</v>
      </c>
      <c r="B55" s="80" t="s">
        <v>10</v>
      </c>
      <c r="C55" s="81">
        <v>5</v>
      </c>
      <c r="D55" s="82" t="s">
        <v>32</v>
      </c>
      <c r="E55" s="81">
        <v>54</v>
      </c>
      <c r="F55" s="83" t="s">
        <v>117</v>
      </c>
      <c r="G55" s="84" t="s">
        <v>118</v>
      </c>
      <c r="H55" s="69">
        <f>ROUND('Normalized per capita adj. RES'!H57/'Normalized per capita adj. RES'!$H$9*100,0)</f>
        <v>104</v>
      </c>
      <c r="I55" s="69">
        <f t="shared" si="0"/>
        <v>9</v>
      </c>
      <c r="J55" s="69">
        <f>ROUND(100*('Actual Expenditures'!T56/'Normalized per capita adj. RES'!H57),0)</f>
        <v>88</v>
      </c>
      <c r="K55" s="69">
        <f t="shared" si="1"/>
        <v>37</v>
      </c>
      <c r="L55" s="69">
        <f>'Normalized per capita adj. RES'!H57</f>
        <v>6226.551279133021</v>
      </c>
      <c r="M55" s="85">
        <f>'Actual Expenditures'!T56</f>
        <v>5468.555807293254</v>
      </c>
    </row>
    <row r="56" spans="1:13" ht="12.75">
      <c r="A56" s="79">
        <v>2</v>
      </c>
      <c r="B56" s="80" t="s">
        <v>43</v>
      </c>
      <c r="C56" s="81">
        <v>3</v>
      </c>
      <c r="D56" s="82" t="s">
        <v>44</v>
      </c>
      <c r="E56" s="81">
        <v>55</v>
      </c>
      <c r="F56" s="83" t="s">
        <v>119</v>
      </c>
      <c r="G56" s="84" t="s">
        <v>120</v>
      </c>
      <c r="H56" s="69">
        <f>ROUND('Normalized per capita adj. RES'!H58/'Normalized per capita adj. RES'!$H$9*100,0)</f>
        <v>93</v>
      </c>
      <c r="I56" s="69">
        <f t="shared" si="0"/>
        <v>38</v>
      </c>
      <c r="J56" s="69">
        <f>ROUND(100*('Actual Expenditures'!T57/'Normalized per capita adj. RES'!H58),0)</f>
        <v>112</v>
      </c>
      <c r="K56" s="69">
        <f t="shared" si="1"/>
        <v>11</v>
      </c>
      <c r="L56" s="69">
        <f>'Normalized per capita adj. RES'!H58</f>
        <v>5565.806702332655</v>
      </c>
      <c r="M56" s="85">
        <f>'Actual Expenditures'!T57</f>
        <v>6250.203892494753</v>
      </c>
    </row>
    <row r="57" spans="1:13" ht="12.75">
      <c r="A57" s="86">
        <v>4</v>
      </c>
      <c r="B57" s="87" t="s">
        <v>14</v>
      </c>
      <c r="C57" s="88">
        <v>8</v>
      </c>
      <c r="D57" s="89" t="s">
        <v>18</v>
      </c>
      <c r="E57" s="88">
        <v>56</v>
      </c>
      <c r="F57" s="90" t="s">
        <v>121</v>
      </c>
      <c r="G57" s="91" t="s">
        <v>122</v>
      </c>
      <c r="H57" s="92">
        <f>ROUND('Normalized per capita adj. RES'!H59/'Normalized per capita adj. RES'!$H$9*100,0)</f>
        <v>98</v>
      </c>
      <c r="I57" s="92">
        <f t="shared" si="0"/>
        <v>22</v>
      </c>
      <c r="J57" s="92">
        <f>ROUND(100*('Actual Expenditures'!T58/'Normalized per capita adj. RES'!H59),0)</f>
        <v>131</v>
      </c>
      <c r="K57" s="92">
        <f t="shared" si="1"/>
        <v>3</v>
      </c>
      <c r="L57" s="92">
        <f>'Normalized per capita adj. RES'!H59</f>
        <v>5894.158524591042</v>
      </c>
      <c r="M57" s="93">
        <f>'Actual Expenditures'!T58</f>
        <v>7719.39053510473</v>
      </c>
    </row>
    <row r="58" spans="1:13" ht="12.75">
      <c r="A58" s="3"/>
      <c r="B58" s="4"/>
      <c r="C58" s="41"/>
      <c r="D58" s="42"/>
      <c r="E58" s="41"/>
      <c r="F58" s="43"/>
      <c r="G58" s="44"/>
      <c r="H58" s="45"/>
      <c r="I58" s="46"/>
      <c r="J58" s="45"/>
      <c r="K58" s="46"/>
      <c r="L58" s="47"/>
      <c r="M58" s="47"/>
    </row>
    <row r="59" spans="1:13" ht="12.75">
      <c r="A59" s="8"/>
      <c r="B59" s="4"/>
      <c r="C59" s="41"/>
      <c r="D59" s="42"/>
      <c r="E59" s="41"/>
      <c r="F59" s="43"/>
      <c r="G59" s="44"/>
      <c r="H59" s="47"/>
      <c r="I59" s="46"/>
      <c r="J59" s="47"/>
      <c r="K59" s="46"/>
      <c r="L59" s="47"/>
      <c r="M59" s="47"/>
    </row>
    <row r="60" spans="1:13" ht="12.75">
      <c r="A60" s="2"/>
      <c r="B60" s="4"/>
      <c r="C60" s="41"/>
      <c r="D60" s="42"/>
      <c r="E60" s="41"/>
      <c r="F60" s="43"/>
      <c r="G60" s="44"/>
      <c r="H60" s="47"/>
      <c r="I60" s="46"/>
      <c r="J60" s="47"/>
      <c r="K60" s="46"/>
      <c r="L60" s="47"/>
      <c r="M60" s="47"/>
    </row>
    <row r="61" spans="1:13" ht="12.75">
      <c r="A61" s="2"/>
      <c r="B61" s="4"/>
      <c r="C61" s="41"/>
      <c r="D61" s="42"/>
      <c r="E61" s="41"/>
      <c r="F61" s="43"/>
      <c r="G61" s="44"/>
      <c r="H61" s="47"/>
      <c r="I61" s="46"/>
      <c r="J61" s="47"/>
      <c r="K61" s="46"/>
      <c r="L61" s="47"/>
      <c r="M61" s="47"/>
    </row>
    <row r="62" spans="1:13" ht="12.75">
      <c r="A62" s="2"/>
      <c r="B62" s="4"/>
      <c r="C62" s="41"/>
      <c r="D62" s="42"/>
      <c r="E62" s="41"/>
      <c r="F62" s="43"/>
      <c r="G62" s="44"/>
      <c r="H62" s="47"/>
      <c r="I62" s="46"/>
      <c r="J62" s="47"/>
      <c r="K62" s="46"/>
      <c r="L62" s="47"/>
      <c r="M62" s="47"/>
    </row>
    <row r="63" spans="1:13" ht="12.75">
      <c r="A63" s="9"/>
      <c r="C63" s="47"/>
      <c r="D63" s="47"/>
      <c r="E63" s="47"/>
      <c r="F63" s="47"/>
      <c r="G63" s="47"/>
      <c r="H63" s="47"/>
      <c r="I63" s="46"/>
      <c r="J63" s="47"/>
      <c r="K63" s="46"/>
      <c r="L63" s="47"/>
      <c r="M63" s="47"/>
    </row>
    <row r="64" spans="1:13" ht="12.75">
      <c r="A64" s="2"/>
      <c r="C64" s="47"/>
      <c r="D64" s="47"/>
      <c r="E64" s="47"/>
      <c r="F64" s="47"/>
      <c r="G64" s="47"/>
      <c r="H64" s="47"/>
      <c r="I64" s="46"/>
      <c r="J64" s="47"/>
      <c r="K64" s="46"/>
      <c r="L64" s="47"/>
      <c r="M64" s="47"/>
    </row>
    <row r="65" spans="1:13" ht="12.75">
      <c r="A65" s="2"/>
      <c r="C65" s="47"/>
      <c r="D65" s="47"/>
      <c r="E65" s="47"/>
      <c r="F65" s="47"/>
      <c r="G65" s="47"/>
      <c r="H65" s="47"/>
      <c r="I65" s="46"/>
      <c r="J65" s="47"/>
      <c r="K65" s="46"/>
      <c r="L65" s="47"/>
      <c r="M65" s="47"/>
    </row>
    <row r="66" spans="3:13" ht="12.75">
      <c r="C66" s="47"/>
      <c r="D66" s="47"/>
      <c r="E66" s="47"/>
      <c r="F66" s="47"/>
      <c r="G66" s="47"/>
      <c r="H66" s="47"/>
      <c r="I66" s="46"/>
      <c r="J66" s="47"/>
      <c r="K66" s="46"/>
      <c r="L66" s="47"/>
      <c r="M66" s="47"/>
    </row>
    <row r="67" spans="3:13" ht="12.75">
      <c r="C67" s="47"/>
      <c r="D67" s="47"/>
      <c r="E67" s="47"/>
      <c r="F67" s="47"/>
      <c r="G67" s="47"/>
      <c r="H67" s="47"/>
      <c r="I67" s="46"/>
      <c r="J67" s="47"/>
      <c r="K67" s="46"/>
      <c r="L67" s="47"/>
      <c r="M67" s="47"/>
    </row>
    <row r="68" spans="3:13" ht="12.75">
      <c r="C68" s="47"/>
      <c r="D68" s="47"/>
      <c r="E68" s="47"/>
      <c r="F68" s="47"/>
      <c r="G68" s="47"/>
      <c r="H68" s="47"/>
      <c r="I68" s="46"/>
      <c r="J68" s="47"/>
      <c r="K68" s="46"/>
      <c r="L68" s="47"/>
      <c r="M68" s="47"/>
    </row>
    <row r="69" spans="3:13" ht="12.75">
      <c r="C69" s="47"/>
      <c r="D69" s="47"/>
      <c r="E69" s="47"/>
      <c r="F69" s="47"/>
      <c r="G69" s="47"/>
      <c r="H69" s="47"/>
      <c r="I69" s="46"/>
      <c r="J69" s="47"/>
      <c r="K69" s="46"/>
      <c r="L69" s="47"/>
      <c r="M69" s="47"/>
    </row>
    <row r="70" spans="3:13" ht="12.75">
      <c r="C70" s="47"/>
      <c r="D70" s="47"/>
      <c r="E70" s="47"/>
      <c r="F70" s="47"/>
      <c r="G70" s="47"/>
      <c r="H70" s="47"/>
      <c r="I70" s="46"/>
      <c r="J70" s="47"/>
      <c r="K70" s="46"/>
      <c r="L70" s="47"/>
      <c r="M70" s="47"/>
    </row>
    <row r="71" spans="3:13" ht="12.75">
      <c r="C71" s="47"/>
      <c r="D71" s="47"/>
      <c r="E71" s="47"/>
      <c r="F71" s="47"/>
      <c r="G71" s="47"/>
      <c r="H71" s="47"/>
      <c r="I71" s="46"/>
      <c r="J71" s="47"/>
      <c r="K71" s="46"/>
      <c r="L71" s="47"/>
      <c r="M71" s="47"/>
    </row>
    <row r="72" spans="3:13" ht="12.75">
      <c r="C72" s="47"/>
      <c r="D72" s="47"/>
      <c r="E72" s="47"/>
      <c r="F72" s="47"/>
      <c r="G72" s="47"/>
      <c r="H72" s="47"/>
      <c r="I72" s="46"/>
      <c r="J72" s="47"/>
      <c r="K72" s="46"/>
      <c r="L72" s="47"/>
      <c r="M72" s="47"/>
    </row>
    <row r="73" spans="3:13" ht="12.75">
      <c r="C73" s="47"/>
      <c r="D73" s="47"/>
      <c r="E73" s="47"/>
      <c r="F73" s="47"/>
      <c r="G73" s="47"/>
      <c r="H73" s="47"/>
      <c r="I73" s="46"/>
      <c r="J73" s="47"/>
      <c r="K73" s="46"/>
      <c r="L73" s="47"/>
      <c r="M73" s="47"/>
    </row>
    <row r="74" spans="3:13" ht="12.75">
      <c r="C74" s="47"/>
      <c r="D74" s="47"/>
      <c r="E74" s="47"/>
      <c r="F74" s="47"/>
      <c r="G74" s="47"/>
      <c r="H74" s="47"/>
      <c r="I74" s="46"/>
      <c r="J74" s="47"/>
      <c r="K74" s="46"/>
      <c r="L74" s="47"/>
      <c r="M74" s="47"/>
    </row>
    <row r="75" spans="3:13" ht="12.75">
      <c r="C75" s="47"/>
      <c r="D75" s="47"/>
      <c r="E75" s="47"/>
      <c r="F75" s="47"/>
      <c r="G75" s="47"/>
      <c r="H75" s="47"/>
      <c r="I75" s="46"/>
      <c r="J75" s="47"/>
      <c r="K75" s="46"/>
      <c r="L75" s="47"/>
      <c r="M75" s="47"/>
    </row>
    <row r="76" spans="3:13" ht="12.75">
      <c r="C76" s="47"/>
      <c r="D76" s="47"/>
      <c r="E76" s="47"/>
      <c r="F76" s="47"/>
      <c r="G76" s="47"/>
      <c r="H76" s="47"/>
      <c r="I76" s="46"/>
      <c r="J76" s="47"/>
      <c r="K76" s="46"/>
      <c r="L76" s="47"/>
      <c r="M76" s="47"/>
    </row>
    <row r="77" spans="3:13" ht="12.75">
      <c r="C77" s="47"/>
      <c r="D77" s="47"/>
      <c r="E77" s="47"/>
      <c r="F77" s="47"/>
      <c r="G77" s="47"/>
      <c r="H77" s="47"/>
      <c r="I77" s="46"/>
      <c r="J77" s="47"/>
      <c r="K77" s="46"/>
      <c r="L77" s="47"/>
      <c r="M77" s="47"/>
    </row>
    <row r="78" spans="3:13" ht="12.75">
      <c r="C78" s="47"/>
      <c r="D78" s="47"/>
      <c r="E78" s="47"/>
      <c r="F78" s="47"/>
      <c r="G78" s="47"/>
      <c r="H78" s="47"/>
      <c r="I78" s="46"/>
      <c r="J78" s="47"/>
      <c r="K78" s="46"/>
      <c r="L78" s="47"/>
      <c r="M78" s="47"/>
    </row>
    <row r="79" spans="3:13" ht="12.75">
      <c r="C79" s="47"/>
      <c r="D79" s="47"/>
      <c r="E79" s="47"/>
      <c r="F79" s="47"/>
      <c r="G79" s="47"/>
      <c r="H79" s="47"/>
      <c r="I79" s="46"/>
      <c r="J79" s="47"/>
      <c r="K79" s="46"/>
      <c r="L79" s="47"/>
      <c r="M79" s="47"/>
    </row>
    <row r="80" spans="3:13" ht="12.75">
      <c r="C80" s="47"/>
      <c r="D80" s="47"/>
      <c r="E80" s="47"/>
      <c r="F80" s="47"/>
      <c r="G80" s="47"/>
      <c r="H80" s="47"/>
      <c r="I80" s="46"/>
      <c r="J80" s="47"/>
      <c r="K80" s="46"/>
      <c r="L80" s="47"/>
      <c r="M80" s="47"/>
    </row>
    <row r="81" spans="3:13" ht="12.75">
      <c r="C81" s="47"/>
      <c r="D81" s="47"/>
      <c r="E81" s="47"/>
      <c r="F81" s="47"/>
      <c r="G81" s="47"/>
      <c r="H81" s="47"/>
      <c r="I81" s="46"/>
      <c r="J81" s="47"/>
      <c r="K81" s="46"/>
      <c r="L81" s="47"/>
      <c r="M81" s="47"/>
    </row>
    <row r="82" spans="3:13" ht="12.75">
      <c r="C82" s="47"/>
      <c r="D82" s="47"/>
      <c r="E82" s="47"/>
      <c r="F82" s="47"/>
      <c r="G82" s="47"/>
      <c r="H82" s="47"/>
      <c r="I82" s="46"/>
      <c r="J82" s="47"/>
      <c r="K82" s="46"/>
      <c r="L82" s="47"/>
      <c r="M82" s="47"/>
    </row>
    <row r="83" spans="3:13" ht="12.75">
      <c r="C83" s="47"/>
      <c r="D83" s="47"/>
      <c r="E83" s="47"/>
      <c r="F83" s="47"/>
      <c r="G83" s="47"/>
      <c r="H83" s="47"/>
      <c r="I83" s="46"/>
      <c r="J83" s="47"/>
      <c r="K83" s="46"/>
      <c r="L83" s="47"/>
      <c r="M83" s="47"/>
    </row>
    <row r="84" spans="3:13" ht="12.75">
      <c r="C84" s="47"/>
      <c r="D84" s="47"/>
      <c r="E84" s="47"/>
      <c r="F84" s="47"/>
      <c r="G84" s="47"/>
      <c r="H84" s="47"/>
      <c r="I84" s="46"/>
      <c r="J84" s="47"/>
      <c r="K84" s="46"/>
      <c r="L84" s="47"/>
      <c r="M84" s="47"/>
    </row>
    <row r="85" spans="3:13" ht="12.75">
      <c r="C85" s="47"/>
      <c r="D85" s="47"/>
      <c r="E85" s="47"/>
      <c r="F85" s="47"/>
      <c r="G85" s="47"/>
      <c r="H85" s="47"/>
      <c r="I85" s="46"/>
      <c r="J85" s="47"/>
      <c r="K85" s="46"/>
      <c r="L85" s="47"/>
      <c r="M85" s="47"/>
    </row>
    <row r="86" spans="3:13" ht="12.75">
      <c r="C86" s="47"/>
      <c r="D86" s="47"/>
      <c r="E86" s="47"/>
      <c r="F86" s="47"/>
      <c r="G86" s="47"/>
      <c r="H86" s="47"/>
      <c r="I86" s="46"/>
      <c r="J86" s="47"/>
      <c r="K86" s="46"/>
      <c r="L86" s="47"/>
      <c r="M86" s="47"/>
    </row>
    <row r="87" spans="3:13" ht="12.75">
      <c r="C87" s="47"/>
      <c r="D87" s="47"/>
      <c r="E87" s="47"/>
      <c r="F87" s="47"/>
      <c r="G87" s="47"/>
      <c r="H87" s="47"/>
      <c r="I87" s="46"/>
      <c r="J87" s="47"/>
      <c r="K87" s="46"/>
      <c r="L87" s="47"/>
      <c r="M87" s="47"/>
    </row>
    <row r="88" spans="3:13" ht="12.75">
      <c r="C88" s="47"/>
      <c r="D88" s="47"/>
      <c r="E88" s="47"/>
      <c r="F88" s="47"/>
      <c r="G88" s="47"/>
      <c r="H88" s="47"/>
      <c r="I88" s="46"/>
      <c r="J88" s="47"/>
      <c r="K88" s="46"/>
      <c r="L88" s="47"/>
      <c r="M88" s="47"/>
    </row>
    <row r="89" spans="3:13" ht="12.75">
      <c r="C89" s="47"/>
      <c r="D89" s="47"/>
      <c r="E89" s="47"/>
      <c r="F89" s="47"/>
      <c r="G89" s="47"/>
      <c r="H89" s="47"/>
      <c r="I89" s="46"/>
      <c r="J89" s="47"/>
      <c r="K89" s="46"/>
      <c r="L89" s="47"/>
      <c r="M89" s="47"/>
    </row>
    <row r="90" spans="3:13" ht="12.75">
      <c r="C90" s="47"/>
      <c r="D90" s="47"/>
      <c r="E90" s="47"/>
      <c r="F90" s="47"/>
      <c r="G90" s="47"/>
      <c r="H90" s="47"/>
      <c r="I90" s="46"/>
      <c r="J90" s="47"/>
      <c r="K90" s="46"/>
      <c r="L90" s="47"/>
      <c r="M90" s="47"/>
    </row>
    <row r="91" spans="3:13" ht="12.75">
      <c r="C91" s="47"/>
      <c r="D91" s="47"/>
      <c r="E91" s="47"/>
      <c r="F91" s="47"/>
      <c r="G91" s="47"/>
      <c r="H91" s="47"/>
      <c r="I91" s="46"/>
      <c r="J91" s="47"/>
      <c r="K91" s="46"/>
      <c r="L91" s="47"/>
      <c r="M91" s="47"/>
    </row>
    <row r="92" spans="3:13" ht="12.75">
      <c r="C92" s="47"/>
      <c r="D92" s="47"/>
      <c r="E92" s="47"/>
      <c r="F92" s="47"/>
      <c r="G92" s="47"/>
      <c r="H92" s="47"/>
      <c r="I92" s="46"/>
      <c r="J92" s="47"/>
      <c r="K92" s="46"/>
      <c r="L92" s="47"/>
      <c r="M92" s="47"/>
    </row>
    <row r="93" spans="3:13" ht="12.75">
      <c r="C93" s="47"/>
      <c r="D93" s="47"/>
      <c r="E93" s="47"/>
      <c r="F93" s="47"/>
      <c r="G93" s="47"/>
      <c r="H93" s="47"/>
      <c r="I93" s="46"/>
      <c r="J93" s="47"/>
      <c r="K93" s="46"/>
      <c r="L93" s="47"/>
      <c r="M93" s="47"/>
    </row>
    <row r="94" spans="3:13" ht="12.75">
      <c r="C94" s="47"/>
      <c r="D94" s="47"/>
      <c r="E94" s="47"/>
      <c r="F94" s="47"/>
      <c r="G94" s="47"/>
      <c r="H94" s="47"/>
      <c r="I94" s="46"/>
      <c r="J94" s="47"/>
      <c r="K94" s="46"/>
      <c r="L94" s="47"/>
      <c r="M94" s="47"/>
    </row>
    <row r="95" spans="3:13" ht="12.75">
      <c r="C95" s="47"/>
      <c r="D95" s="47"/>
      <c r="E95" s="47"/>
      <c r="F95" s="47"/>
      <c r="G95" s="47"/>
      <c r="H95" s="47"/>
      <c r="I95" s="46"/>
      <c r="J95" s="47"/>
      <c r="K95" s="46"/>
      <c r="L95" s="47"/>
      <c r="M95" s="47"/>
    </row>
    <row r="96" spans="3:13" ht="12.75">
      <c r="C96" s="47"/>
      <c r="D96" s="47"/>
      <c r="E96" s="47"/>
      <c r="F96" s="47"/>
      <c r="G96" s="47"/>
      <c r="H96" s="47"/>
      <c r="I96" s="46"/>
      <c r="J96" s="47"/>
      <c r="K96" s="46"/>
      <c r="L96" s="47"/>
      <c r="M96" s="47"/>
    </row>
    <row r="97" spans="3:13" ht="12.75">
      <c r="C97" s="47"/>
      <c r="D97" s="47"/>
      <c r="E97" s="47"/>
      <c r="F97" s="47"/>
      <c r="G97" s="47"/>
      <c r="H97" s="47"/>
      <c r="I97" s="46"/>
      <c r="J97" s="47"/>
      <c r="K97" s="46"/>
      <c r="L97" s="47"/>
      <c r="M97" s="47"/>
    </row>
    <row r="98" spans="3:13" ht="12.75">
      <c r="C98" s="47"/>
      <c r="D98" s="47"/>
      <c r="E98" s="47"/>
      <c r="F98" s="47"/>
      <c r="G98" s="47"/>
      <c r="H98" s="47"/>
      <c r="I98" s="46"/>
      <c r="J98" s="47"/>
      <c r="K98" s="46"/>
      <c r="L98" s="47"/>
      <c r="M98" s="47"/>
    </row>
    <row r="99" spans="3:13" ht="12.75">
      <c r="C99" s="47"/>
      <c r="D99" s="47"/>
      <c r="E99" s="47"/>
      <c r="F99" s="47"/>
      <c r="G99" s="47"/>
      <c r="H99" s="47"/>
      <c r="I99" s="46"/>
      <c r="J99" s="47"/>
      <c r="K99" s="46"/>
      <c r="L99" s="47"/>
      <c r="M99" s="47"/>
    </row>
    <row r="100" spans="3:13" ht="12.75">
      <c r="C100" s="47"/>
      <c r="D100" s="47"/>
      <c r="E100" s="47"/>
      <c r="F100" s="47"/>
      <c r="G100" s="47"/>
      <c r="H100" s="47"/>
      <c r="I100" s="46"/>
      <c r="J100" s="47"/>
      <c r="K100" s="46"/>
      <c r="L100" s="47"/>
      <c r="M100" s="47"/>
    </row>
    <row r="101" spans="3:13" ht="12.75">
      <c r="C101" s="47"/>
      <c r="D101" s="47"/>
      <c r="E101" s="47"/>
      <c r="F101" s="47"/>
      <c r="G101" s="47"/>
      <c r="H101" s="47"/>
      <c r="I101" s="46"/>
      <c r="J101" s="47"/>
      <c r="K101" s="46"/>
      <c r="L101" s="47"/>
      <c r="M101" s="47"/>
    </row>
    <row r="102" spans="3:13" ht="12.75">
      <c r="C102" s="47"/>
      <c r="D102" s="47"/>
      <c r="E102" s="47"/>
      <c r="F102" s="47"/>
      <c r="G102" s="47"/>
      <c r="H102" s="47"/>
      <c r="I102" s="46"/>
      <c r="J102" s="47"/>
      <c r="K102" s="46"/>
      <c r="L102" s="47"/>
      <c r="M102" s="47"/>
    </row>
    <row r="103" spans="3:13" ht="12.75">
      <c r="C103" s="47"/>
      <c r="D103" s="47"/>
      <c r="E103" s="47"/>
      <c r="F103" s="47"/>
      <c r="G103" s="47"/>
      <c r="H103" s="47"/>
      <c r="I103" s="46"/>
      <c r="J103" s="47"/>
      <c r="K103" s="46"/>
      <c r="L103" s="47"/>
      <c r="M103" s="47"/>
    </row>
    <row r="104" spans="3:13" ht="12.75">
      <c r="C104" s="47"/>
      <c r="D104" s="47"/>
      <c r="E104" s="47"/>
      <c r="F104" s="47"/>
      <c r="G104" s="47"/>
      <c r="H104" s="47"/>
      <c r="I104" s="46"/>
      <c r="J104" s="47"/>
      <c r="K104" s="46"/>
      <c r="L104" s="47"/>
      <c r="M104" s="47"/>
    </row>
    <row r="105" spans="3:13" ht="12.75">
      <c r="C105" s="47"/>
      <c r="D105" s="47"/>
      <c r="E105" s="47"/>
      <c r="F105" s="47"/>
      <c r="G105" s="47"/>
      <c r="H105" s="47"/>
      <c r="I105" s="46"/>
      <c r="J105" s="47"/>
      <c r="K105" s="46"/>
      <c r="L105" s="47"/>
      <c r="M105" s="47"/>
    </row>
    <row r="106" spans="3:13" ht="12.75">
      <c r="C106" s="47"/>
      <c r="D106" s="47"/>
      <c r="E106" s="47"/>
      <c r="F106" s="47"/>
      <c r="G106" s="47"/>
      <c r="H106" s="47"/>
      <c r="I106" s="46"/>
      <c r="J106" s="47"/>
      <c r="K106" s="46"/>
      <c r="L106" s="47"/>
      <c r="M106" s="47"/>
    </row>
    <row r="107" spans="3:13" ht="12.75">
      <c r="C107" s="47"/>
      <c r="D107" s="47"/>
      <c r="E107" s="47"/>
      <c r="F107" s="47"/>
      <c r="G107" s="47"/>
      <c r="H107" s="47"/>
      <c r="I107" s="46"/>
      <c r="J107" s="47"/>
      <c r="K107" s="46"/>
      <c r="L107" s="47"/>
      <c r="M107" s="47"/>
    </row>
    <row r="108" spans="3:13" ht="12.75">
      <c r="C108" s="47"/>
      <c r="D108" s="47"/>
      <c r="E108" s="47"/>
      <c r="F108" s="47"/>
      <c r="G108" s="47"/>
      <c r="H108" s="47"/>
      <c r="I108" s="46"/>
      <c r="J108" s="47"/>
      <c r="K108" s="46"/>
      <c r="L108" s="47"/>
      <c r="M108" s="47"/>
    </row>
    <row r="109" spans="3:13" ht="12.75">
      <c r="C109" s="47"/>
      <c r="D109" s="47"/>
      <c r="E109" s="47"/>
      <c r="F109" s="47"/>
      <c r="G109" s="47"/>
      <c r="H109" s="47"/>
      <c r="I109" s="46"/>
      <c r="J109" s="47"/>
      <c r="K109" s="46"/>
      <c r="L109" s="47"/>
      <c r="M109" s="47"/>
    </row>
    <row r="110" spans="3:13" ht="12.75">
      <c r="C110" s="47"/>
      <c r="D110" s="47"/>
      <c r="E110" s="47"/>
      <c r="F110" s="47"/>
      <c r="G110" s="47"/>
      <c r="H110" s="47"/>
      <c r="I110" s="46"/>
      <c r="J110" s="47"/>
      <c r="K110" s="46"/>
      <c r="L110" s="47"/>
      <c r="M110" s="47"/>
    </row>
    <row r="111" spans="3:13" ht="12.75">
      <c r="C111" s="47"/>
      <c r="D111" s="47"/>
      <c r="E111" s="47"/>
      <c r="F111" s="47"/>
      <c r="G111" s="47"/>
      <c r="H111" s="47"/>
      <c r="I111" s="46"/>
      <c r="J111" s="47"/>
      <c r="K111" s="46"/>
      <c r="L111" s="47"/>
      <c r="M111" s="47"/>
    </row>
    <row r="112" spans="3:13" ht="12.75">
      <c r="C112" s="47"/>
      <c r="D112" s="47"/>
      <c r="E112" s="47"/>
      <c r="F112" s="47"/>
      <c r="G112" s="47"/>
      <c r="H112" s="47"/>
      <c r="I112" s="46"/>
      <c r="J112" s="47"/>
      <c r="K112" s="46"/>
      <c r="L112" s="47"/>
      <c r="M112" s="47"/>
    </row>
    <row r="113" spans="3:13" ht="12.75">
      <c r="C113" s="47"/>
      <c r="D113" s="47"/>
      <c r="E113" s="47"/>
      <c r="F113" s="47"/>
      <c r="G113" s="47"/>
      <c r="H113" s="47"/>
      <c r="I113" s="46"/>
      <c r="J113" s="47"/>
      <c r="K113" s="46"/>
      <c r="L113" s="47"/>
      <c r="M113" s="47"/>
    </row>
    <row r="114" spans="3:13" ht="12.75">
      <c r="C114" s="47"/>
      <c r="D114" s="47"/>
      <c r="E114" s="47"/>
      <c r="F114" s="47"/>
      <c r="G114" s="47"/>
      <c r="H114" s="47"/>
      <c r="I114" s="46"/>
      <c r="J114" s="47"/>
      <c r="K114" s="46"/>
      <c r="L114" s="47"/>
      <c r="M114" s="47"/>
    </row>
    <row r="115" spans="3:13" ht="12.75">
      <c r="C115" s="47"/>
      <c r="D115" s="47"/>
      <c r="E115" s="47"/>
      <c r="F115" s="47"/>
      <c r="G115" s="47"/>
      <c r="H115" s="47"/>
      <c r="I115" s="46"/>
      <c r="J115" s="47"/>
      <c r="K115" s="46"/>
      <c r="L115" s="47"/>
      <c r="M115" s="47"/>
    </row>
    <row r="116" spans="3:13" ht="12.75">
      <c r="C116" s="47"/>
      <c r="D116" s="47"/>
      <c r="E116" s="47"/>
      <c r="F116" s="47"/>
      <c r="G116" s="47"/>
      <c r="H116" s="47"/>
      <c r="I116" s="46"/>
      <c r="J116" s="47"/>
      <c r="K116" s="46"/>
      <c r="L116" s="47"/>
      <c r="M116" s="47"/>
    </row>
    <row r="117" spans="3:13" ht="12.75">
      <c r="C117" s="47"/>
      <c r="D117" s="47"/>
      <c r="E117" s="47"/>
      <c r="F117" s="47"/>
      <c r="G117" s="47"/>
      <c r="H117" s="47"/>
      <c r="I117" s="46"/>
      <c r="J117" s="47"/>
      <c r="K117" s="46"/>
      <c r="L117" s="47"/>
      <c r="M117" s="47"/>
    </row>
    <row r="118" spans="3:13" ht="12.75">
      <c r="C118" s="47"/>
      <c r="D118" s="47"/>
      <c r="E118" s="47"/>
      <c r="F118" s="47"/>
      <c r="G118" s="47"/>
      <c r="H118" s="47"/>
      <c r="I118" s="46"/>
      <c r="J118" s="47"/>
      <c r="K118" s="46"/>
      <c r="L118" s="47"/>
      <c r="M118" s="47"/>
    </row>
    <row r="119" spans="3:13" ht="12.75">
      <c r="C119" s="47"/>
      <c r="D119" s="47"/>
      <c r="E119" s="47"/>
      <c r="F119" s="47"/>
      <c r="G119" s="47"/>
      <c r="H119" s="47"/>
      <c r="I119" s="46"/>
      <c r="J119" s="47"/>
      <c r="K119" s="46"/>
      <c r="L119" s="47"/>
      <c r="M119" s="47"/>
    </row>
    <row r="120" spans="3:13" ht="12.75">
      <c r="C120" s="47"/>
      <c r="D120" s="47"/>
      <c r="E120" s="47"/>
      <c r="F120" s="47"/>
      <c r="G120" s="47"/>
      <c r="H120" s="47"/>
      <c r="I120" s="46"/>
      <c r="J120" s="47"/>
      <c r="K120" s="46"/>
      <c r="L120" s="47"/>
      <c r="M120" s="47"/>
    </row>
    <row r="121" spans="3:13" ht="12.75">
      <c r="C121" s="47"/>
      <c r="D121" s="47"/>
      <c r="E121" s="47"/>
      <c r="F121" s="47"/>
      <c r="G121" s="47"/>
      <c r="H121" s="47"/>
      <c r="I121" s="46"/>
      <c r="J121" s="47"/>
      <c r="K121" s="46"/>
      <c r="L121" s="47"/>
      <c r="M121" s="47"/>
    </row>
    <row r="122" spans="3:13" ht="12.75">
      <c r="C122" s="47"/>
      <c r="D122" s="47"/>
      <c r="E122" s="47"/>
      <c r="F122" s="47"/>
      <c r="G122" s="47"/>
      <c r="H122" s="47"/>
      <c r="I122" s="46"/>
      <c r="J122" s="47"/>
      <c r="K122" s="46"/>
      <c r="L122" s="47"/>
      <c r="M122" s="47"/>
    </row>
    <row r="123" spans="3:13" ht="12.75">
      <c r="C123" s="47"/>
      <c r="D123" s="47"/>
      <c r="E123" s="47"/>
      <c r="F123" s="47"/>
      <c r="G123" s="47"/>
      <c r="H123" s="47"/>
      <c r="I123" s="46"/>
      <c r="J123" s="47"/>
      <c r="K123" s="46"/>
      <c r="L123" s="47"/>
      <c r="M123" s="47"/>
    </row>
    <row r="124" spans="3:13" ht="12.75">
      <c r="C124" s="47"/>
      <c r="D124" s="47"/>
      <c r="E124" s="47"/>
      <c r="F124" s="47"/>
      <c r="G124" s="47"/>
      <c r="H124" s="47"/>
      <c r="I124" s="46"/>
      <c r="J124" s="47"/>
      <c r="K124" s="46"/>
      <c r="L124" s="47"/>
      <c r="M124" s="47"/>
    </row>
    <row r="125" spans="3:13" ht="12.75">
      <c r="C125" s="47"/>
      <c r="D125" s="47"/>
      <c r="E125" s="47"/>
      <c r="F125" s="47"/>
      <c r="G125" s="47"/>
      <c r="H125" s="47"/>
      <c r="I125" s="46"/>
      <c r="J125" s="47"/>
      <c r="K125" s="46"/>
      <c r="L125" s="47"/>
      <c r="M125" s="47"/>
    </row>
    <row r="126" spans="3:13" ht="12.75">
      <c r="C126" s="47"/>
      <c r="D126" s="47"/>
      <c r="E126" s="47"/>
      <c r="F126" s="47"/>
      <c r="G126" s="47"/>
      <c r="H126" s="47"/>
      <c r="I126" s="46"/>
      <c r="J126" s="47"/>
      <c r="K126" s="46"/>
      <c r="L126" s="47"/>
      <c r="M126" s="47"/>
    </row>
    <row r="127" spans="3:13" ht="12.75">
      <c r="C127" s="47"/>
      <c r="D127" s="47"/>
      <c r="E127" s="47"/>
      <c r="F127" s="47"/>
      <c r="G127" s="47"/>
      <c r="H127" s="47"/>
      <c r="I127" s="46"/>
      <c r="J127" s="47"/>
      <c r="K127" s="46"/>
      <c r="L127" s="47"/>
      <c r="M127" s="47"/>
    </row>
    <row r="128" spans="3:13" ht="12.75">
      <c r="C128" s="47"/>
      <c r="D128" s="47"/>
      <c r="E128" s="47"/>
      <c r="F128" s="47"/>
      <c r="G128" s="47"/>
      <c r="H128" s="47"/>
      <c r="I128" s="46"/>
      <c r="J128" s="47"/>
      <c r="K128" s="46"/>
      <c r="L128" s="47"/>
      <c r="M128" s="47"/>
    </row>
    <row r="129" spans="3:13" ht="12.75">
      <c r="C129" s="47"/>
      <c r="D129" s="47"/>
      <c r="E129" s="47"/>
      <c r="F129" s="47"/>
      <c r="G129" s="47"/>
      <c r="H129" s="47"/>
      <c r="I129" s="46"/>
      <c r="J129" s="47"/>
      <c r="K129" s="46"/>
      <c r="L129" s="47"/>
      <c r="M129" s="47"/>
    </row>
    <row r="130" spans="3:13" ht="12.75">
      <c r="C130" s="47"/>
      <c r="D130" s="47"/>
      <c r="E130" s="47"/>
      <c r="F130" s="47"/>
      <c r="G130" s="47"/>
      <c r="H130" s="47"/>
      <c r="I130" s="46"/>
      <c r="J130" s="47"/>
      <c r="K130" s="46"/>
      <c r="L130" s="47"/>
      <c r="M130" s="47"/>
    </row>
    <row r="131" spans="3:13" ht="12.75">
      <c r="C131" s="47"/>
      <c r="D131" s="47"/>
      <c r="E131" s="47"/>
      <c r="F131" s="47"/>
      <c r="G131" s="47"/>
      <c r="H131" s="47"/>
      <c r="I131" s="46"/>
      <c r="J131" s="47"/>
      <c r="K131" s="46"/>
      <c r="L131" s="47"/>
      <c r="M131" s="47"/>
    </row>
    <row r="132" spans="3:13" ht="12.75">
      <c r="C132" s="47"/>
      <c r="D132" s="47"/>
      <c r="E132" s="47"/>
      <c r="F132" s="47"/>
      <c r="G132" s="47"/>
      <c r="H132" s="47"/>
      <c r="I132" s="46"/>
      <c r="J132" s="47"/>
      <c r="K132" s="46"/>
      <c r="L132" s="47"/>
      <c r="M132" s="47"/>
    </row>
    <row r="133" spans="3:13" ht="12.75">
      <c r="C133" s="47"/>
      <c r="D133" s="47"/>
      <c r="E133" s="47"/>
      <c r="F133" s="47"/>
      <c r="G133" s="47"/>
      <c r="H133" s="47"/>
      <c r="I133" s="46"/>
      <c r="J133" s="47"/>
      <c r="K133" s="46"/>
      <c r="L133" s="47"/>
      <c r="M133" s="47"/>
    </row>
    <row r="134" spans="3:13" ht="12.75">
      <c r="C134" s="47"/>
      <c r="D134" s="47"/>
      <c r="E134" s="47"/>
      <c r="F134" s="47"/>
      <c r="G134" s="47"/>
      <c r="H134" s="47"/>
      <c r="I134" s="46"/>
      <c r="J134" s="47"/>
      <c r="K134" s="46"/>
      <c r="L134" s="47"/>
      <c r="M134" s="47"/>
    </row>
    <row r="135" spans="3:13" ht="12.75">
      <c r="C135" s="47"/>
      <c r="D135" s="47"/>
      <c r="E135" s="47"/>
      <c r="F135" s="47"/>
      <c r="G135" s="47"/>
      <c r="H135" s="47"/>
      <c r="I135" s="46"/>
      <c r="J135" s="47"/>
      <c r="K135" s="46"/>
      <c r="L135" s="47"/>
      <c r="M135" s="47"/>
    </row>
    <row r="136" spans="3:13" ht="12.75">
      <c r="C136" s="47"/>
      <c r="D136" s="47"/>
      <c r="E136" s="47"/>
      <c r="F136" s="47"/>
      <c r="G136" s="47"/>
      <c r="H136" s="47"/>
      <c r="I136" s="46"/>
      <c r="J136" s="47"/>
      <c r="K136" s="46"/>
      <c r="L136" s="47"/>
      <c r="M136" s="47"/>
    </row>
    <row r="137" spans="3:13" ht="12.75">
      <c r="C137" s="47"/>
      <c r="D137" s="47"/>
      <c r="E137" s="47"/>
      <c r="F137" s="47"/>
      <c r="G137" s="47"/>
      <c r="H137" s="47"/>
      <c r="I137" s="46"/>
      <c r="J137" s="47"/>
      <c r="K137" s="46"/>
      <c r="L137" s="47"/>
      <c r="M137" s="47"/>
    </row>
    <row r="138" spans="3:13" ht="12.75">
      <c r="C138" s="47"/>
      <c r="D138" s="47"/>
      <c r="E138" s="47"/>
      <c r="F138" s="47"/>
      <c r="G138" s="47"/>
      <c r="H138" s="47"/>
      <c r="I138" s="46"/>
      <c r="J138" s="47"/>
      <c r="K138" s="46"/>
      <c r="L138" s="47"/>
      <c r="M138" s="47"/>
    </row>
    <row r="139" spans="3:13" ht="12.75">
      <c r="C139" s="47"/>
      <c r="D139" s="47"/>
      <c r="E139" s="47"/>
      <c r="F139" s="47"/>
      <c r="G139" s="47"/>
      <c r="H139" s="47"/>
      <c r="I139" s="46"/>
      <c r="J139" s="47"/>
      <c r="K139" s="46"/>
      <c r="L139" s="47"/>
      <c r="M139" s="47"/>
    </row>
    <row r="140" spans="3:13" ht="12.75">
      <c r="C140" s="47"/>
      <c r="D140" s="47"/>
      <c r="E140" s="47"/>
      <c r="F140" s="47"/>
      <c r="G140" s="47"/>
      <c r="H140" s="47"/>
      <c r="I140" s="46"/>
      <c r="J140" s="47"/>
      <c r="K140" s="46"/>
      <c r="L140" s="47"/>
      <c r="M140" s="47"/>
    </row>
    <row r="141" spans="3:13" ht="12.75">
      <c r="C141" s="47"/>
      <c r="D141" s="47"/>
      <c r="E141" s="47"/>
      <c r="F141" s="47"/>
      <c r="G141" s="47"/>
      <c r="H141" s="47"/>
      <c r="I141" s="46"/>
      <c r="J141" s="47"/>
      <c r="K141" s="46"/>
      <c r="L141" s="47"/>
      <c r="M141" s="47"/>
    </row>
    <row r="142" spans="3:13" ht="12.75">
      <c r="C142" s="47"/>
      <c r="D142" s="47"/>
      <c r="E142" s="47"/>
      <c r="F142" s="47"/>
      <c r="G142" s="47"/>
      <c r="H142" s="47"/>
      <c r="I142" s="46"/>
      <c r="J142" s="47"/>
      <c r="K142" s="46"/>
      <c r="L142" s="47"/>
      <c r="M142" s="47"/>
    </row>
    <row r="143" spans="3:13" ht="12.75">
      <c r="C143" s="47"/>
      <c r="D143" s="47"/>
      <c r="E143" s="47"/>
      <c r="F143" s="47"/>
      <c r="G143" s="47"/>
      <c r="H143" s="47"/>
      <c r="I143" s="46"/>
      <c r="J143" s="47"/>
      <c r="K143" s="46"/>
      <c r="L143" s="47"/>
      <c r="M143" s="47"/>
    </row>
    <row r="144" spans="3:13" ht="12.75">
      <c r="C144" s="47"/>
      <c r="D144" s="47"/>
      <c r="E144" s="47"/>
      <c r="F144" s="47"/>
      <c r="G144" s="47"/>
      <c r="H144" s="47"/>
      <c r="I144" s="46"/>
      <c r="J144" s="47"/>
      <c r="K144" s="46"/>
      <c r="L144" s="47"/>
      <c r="M144" s="47"/>
    </row>
    <row r="145" spans="3:13" ht="12.75">
      <c r="C145" s="47"/>
      <c r="D145" s="47"/>
      <c r="E145" s="47"/>
      <c r="F145" s="47"/>
      <c r="G145" s="47"/>
      <c r="H145" s="47"/>
      <c r="I145" s="46"/>
      <c r="J145" s="47"/>
      <c r="K145" s="46"/>
      <c r="L145" s="47"/>
      <c r="M145" s="47"/>
    </row>
    <row r="146" spans="3:13" ht="12.75">
      <c r="C146" s="47"/>
      <c r="D146" s="47"/>
      <c r="E146" s="47"/>
      <c r="F146" s="47"/>
      <c r="G146" s="47"/>
      <c r="H146" s="47"/>
      <c r="I146" s="46"/>
      <c r="J146" s="47"/>
      <c r="K146" s="46"/>
      <c r="L146" s="47"/>
      <c r="M146" s="47"/>
    </row>
    <row r="147" spans="3:13" ht="12.75">
      <c r="C147" s="47"/>
      <c r="D147" s="47"/>
      <c r="E147" s="47"/>
      <c r="F147" s="47"/>
      <c r="G147" s="47"/>
      <c r="H147" s="47"/>
      <c r="I147" s="46"/>
      <c r="J147" s="47"/>
      <c r="K147" s="46"/>
      <c r="L147" s="47"/>
      <c r="M147" s="47"/>
    </row>
    <row r="148" spans="3:13" ht="12.75">
      <c r="C148" s="47"/>
      <c r="D148" s="47"/>
      <c r="E148" s="47"/>
      <c r="F148" s="47"/>
      <c r="G148" s="47"/>
      <c r="H148" s="47"/>
      <c r="I148" s="46"/>
      <c r="J148" s="47"/>
      <c r="K148" s="46"/>
      <c r="L148" s="47"/>
      <c r="M148" s="47"/>
    </row>
    <row r="149" spans="3:13" ht="12.75">
      <c r="C149" s="47"/>
      <c r="D149" s="47"/>
      <c r="E149" s="47"/>
      <c r="F149" s="47"/>
      <c r="G149" s="47"/>
      <c r="H149" s="47"/>
      <c r="I149" s="46"/>
      <c r="J149" s="47"/>
      <c r="K149" s="46"/>
      <c r="L149" s="47"/>
      <c r="M149" s="47"/>
    </row>
    <row r="150" spans="3:13" ht="12.75">
      <c r="C150" s="47"/>
      <c r="D150" s="47"/>
      <c r="E150" s="47"/>
      <c r="F150" s="47"/>
      <c r="G150" s="47"/>
      <c r="H150" s="47"/>
      <c r="I150" s="46"/>
      <c r="J150" s="47"/>
      <c r="K150" s="46"/>
      <c r="L150" s="47"/>
      <c r="M150" s="47"/>
    </row>
    <row r="151" spans="3:13" ht="12.75">
      <c r="C151" s="47"/>
      <c r="D151" s="47"/>
      <c r="E151" s="47"/>
      <c r="F151" s="47"/>
      <c r="G151" s="47"/>
      <c r="H151" s="47"/>
      <c r="I151" s="46"/>
      <c r="J151" s="47"/>
      <c r="K151" s="46"/>
      <c r="L151" s="47"/>
      <c r="M151" s="47"/>
    </row>
    <row r="152" spans="3:13" ht="12.75">
      <c r="C152" s="47"/>
      <c r="D152" s="47"/>
      <c r="E152" s="47"/>
      <c r="F152" s="47"/>
      <c r="G152" s="47"/>
      <c r="H152" s="47"/>
      <c r="I152" s="46"/>
      <c r="J152" s="47"/>
      <c r="K152" s="46"/>
      <c r="L152" s="47"/>
      <c r="M152" s="47"/>
    </row>
    <row r="153" spans="3:13" ht="12.75">
      <c r="C153" s="47"/>
      <c r="D153" s="47"/>
      <c r="E153" s="47"/>
      <c r="F153" s="47"/>
      <c r="G153" s="47"/>
      <c r="H153" s="47"/>
      <c r="I153" s="46"/>
      <c r="J153" s="47"/>
      <c r="K153" s="46"/>
      <c r="L153" s="47"/>
      <c r="M153" s="47"/>
    </row>
    <row r="154" spans="3:13" ht="12.75">
      <c r="C154" s="47"/>
      <c r="D154" s="47"/>
      <c r="E154" s="47"/>
      <c r="F154" s="47"/>
      <c r="G154" s="47"/>
      <c r="H154" s="47"/>
      <c r="I154" s="46"/>
      <c r="J154" s="47"/>
      <c r="K154" s="46"/>
      <c r="L154" s="47"/>
      <c r="M154" s="47"/>
    </row>
    <row r="155" spans="3:13" ht="12.75">
      <c r="C155" s="47"/>
      <c r="D155" s="47"/>
      <c r="E155" s="47"/>
      <c r="F155" s="47"/>
      <c r="G155" s="47"/>
      <c r="H155" s="47"/>
      <c r="I155" s="46"/>
      <c r="J155" s="47"/>
      <c r="K155" s="46"/>
      <c r="L155" s="47"/>
      <c r="M155" s="47"/>
    </row>
    <row r="156" spans="3:13" ht="12.75">
      <c r="C156" s="47"/>
      <c r="D156" s="47"/>
      <c r="E156" s="47"/>
      <c r="F156" s="47"/>
      <c r="G156" s="47"/>
      <c r="H156" s="47"/>
      <c r="I156" s="46"/>
      <c r="J156" s="47"/>
      <c r="K156" s="46"/>
      <c r="L156" s="47"/>
      <c r="M156" s="47"/>
    </row>
    <row r="157" spans="3:13" ht="12.75">
      <c r="C157" s="47"/>
      <c r="D157" s="47"/>
      <c r="E157" s="47"/>
      <c r="F157" s="47"/>
      <c r="G157" s="47"/>
      <c r="H157" s="47"/>
      <c r="I157" s="46"/>
      <c r="J157" s="47"/>
      <c r="K157" s="46"/>
      <c r="L157" s="47"/>
      <c r="M157" s="47"/>
    </row>
    <row r="158" spans="3:13" ht="12.75">
      <c r="C158" s="47"/>
      <c r="D158" s="47"/>
      <c r="E158" s="47"/>
      <c r="F158" s="47"/>
      <c r="G158" s="47"/>
      <c r="H158" s="47"/>
      <c r="I158" s="46"/>
      <c r="J158" s="47"/>
      <c r="K158" s="46"/>
      <c r="L158" s="47"/>
      <c r="M158" s="47"/>
    </row>
    <row r="159" spans="3:13" ht="12.75">
      <c r="C159" s="47"/>
      <c r="D159" s="47"/>
      <c r="E159" s="47"/>
      <c r="F159" s="47"/>
      <c r="G159" s="47"/>
      <c r="H159" s="47"/>
      <c r="I159" s="46"/>
      <c r="J159" s="47"/>
      <c r="K159" s="46"/>
      <c r="L159" s="47"/>
      <c r="M159" s="47"/>
    </row>
    <row r="160" spans="3:13" ht="12.75">
      <c r="C160" s="47"/>
      <c r="D160" s="47"/>
      <c r="E160" s="47"/>
      <c r="F160" s="47"/>
      <c r="G160" s="47"/>
      <c r="H160" s="47"/>
      <c r="I160" s="46"/>
      <c r="J160" s="47"/>
      <c r="K160" s="46"/>
      <c r="L160" s="47"/>
      <c r="M160" s="47"/>
    </row>
    <row r="161" spans="3:13" ht="12.75">
      <c r="C161" s="47"/>
      <c r="D161" s="47"/>
      <c r="E161" s="47"/>
      <c r="F161" s="47"/>
      <c r="G161" s="47"/>
      <c r="H161" s="47"/>
      <c r="I161" s="46"/>
      <c r="J161" s="47"/>
      <c r="K161" s="46"/>
      <c r="L161" s="47"/>
      <c r="M161" s="47"/>
    </row>
    <row r="162" spans="3:13" ht="12.75">
      <c r="C162" s="47"/>
      <c r="D162" s="47"/>
      <c r="E162" s="47"/>
      <c r="F162" s="47"/>
      <c r="G162" s="47"/>
      <c r="H162" s="47"/>
      <c r="I162" s="46"/>
      <c r="J162" s="47"/>
      <c r="K162" s="46"/>
      <c r="L162" s="47"/>
      <c r="M162" s="47"/>
    </row>
    <row r="163" spans="3:13" ht="12.75">
      <c r="C163" s="47"/>
      <c r="D163" s="47"/>
      <c r="E163" s="47"/>
      <c r="F163" s="47"/>
      <c r="G163" s="47"/>
      <c r="H163" s="47"/>
      <c r="I163" s="46"/>
      <c r="J163" s="47"/>
      <c r="K163" s="46"/>
      <c r="L163" s="47"/>
      <c r="M163" s="47"/>
    </row>
    <row r="164" spans="3:13" ht="12.75">
      <c r="C164" s="47"/>
      <c r="D164" s="47"/>
      <c r="E164" s="47"/>
      <c r="F164" s="47"/>
      <c r="G164" s="47"/>
      <c r="H164" s="47"/>
      <c r="I164" s="46"/>
      <c r="J164" s="47"/>
      <c r="K164" s="46"/>
      <c r="L164" s="47"/>
      <c r="M164" s="47"/>
    </row>
    <row r="165" spans="3:13" ht="12.75">
      <c r="C165" s="47"/>
      <c r="D165" s="47"/>
      <c r="E165" s="47"/>
      <c r="F165" s="47"/>
      <c r="G165" s="47"/>
      <c r="H165" s="47"/>
      <c r="I165" s="46"/>
      <c r="J165" s="47"/>
      <c r="K165" s="46"/>
      <c r="L165" s="47"/>
      <c r="M165" s="47"/>
    </row>
    <row r="166" spans="3:13" ht="12.75">
      <c r="C166" s="47"/>
      <c r="D166" s="47"/>
      <c r="E166" s="47"/>
      <c r="F166" s="47"/>
      <c r="G166" s="47"/>
      <c r="H166" s="47"/>
      <c r="I166" s="46"/>
      <c r="J166" s="47"/>
      <c r="K166" s="46"/>
      <c r="L166" s="47"/>
      <c r="M166" s="47"/>
    </row>
    <row r="167" spans="3:13" ht="12.75">
      <c r="C167" s="47"/>
      <c r="D167" s="47"/>
      <c r="E167" s="47"/>
      <c r="F167" s="47"/>
      <c r="G167" s="47"/>
      <c r="H167" s="47"/>
      <c r="I167" s="46"/>
      <c r="J167" s="47"/>
      <c r="K167" s="46"/>
      <c r="L167" s="47"/>
      <c r="M167" s="47"/>
    </row>
    <row r="168" spans="3:13" ht="12.75">
      <c r="C168" s="47"/>
      <c r="D168" s="47"/>
      <c r="E168" s="47"/>
      <c r="F168" s="47"/>
      <c r="G168" s="47"/>
      <c r="H168" s="47"/>
      <c r="I168" s="46"/>
      <c r="J168" s="47"/>
      <c r="K168" s="46"/>
      <c r="L168" s="47"/>
      <c r="M168" s="47"/>
    </row>
    <row r="169" spans="3:13" ht="12.75">
      <c r="C169" s="47"/>
      <c r="D169" s="47"/>
      <c r="E169" s="47"/>
      <c r="F169" s="47"/>
      <c r="G169" s="47"/>
      <c r="H169" s="47"/>
      <c r="I169" s="46"/>
      <c r="J169" s="47"/>
      <c r="K169" s="46"/>
      <c r="L169" s="47"/>
      <c r="M169" s="47"/>
    </row>
    <row r="170" spans="3:13" ht="12.75">
      <c r="C170" s="47"/>
      <c r="D170" s="47"/>
      <c r="E170" s="47"/>
      <c r="F170" s="47"/>
      <c r="G170" s="47"/>
      <c r="H170" s="47"/>
      <c r="I170" s="46"/>
      <c r="J170" s="47"/>
      <c r="K170" s="46"/>
      <c r="L170" s="47"/>
      <c r="M170" s="47"/>
    </row>
    <row r="171" spans="3:13" ht="12.75">
      <c r="C171" s="47"/>
      <c r="D171" s="47"/>
      <c r="E171" s="47"/>
      <c r="F171" s="47"/>
      <c r="G171" s="47"/>
      <c r="H171" s="47"/>
      <c r="I171" s="46"/>
      <c r="J171" s="47"/>
      <c r="K171" s="46"/>
      <c r="L171" s="47"/>
      <c r="M171" s="47"/>
    </row>
    <row r="172" spans="3:13" ht="12.75">
      <c r="C172" s="47"/>
      <c r="D172" s="47"/>
      <c r="E172" s="47"/>
      <c r="F172" s="47"/>
      <c r="G172" s="47"/>
      <c r="H172" s="47"/>
      <c r="I172" s="46"/>
      <c r="J172" s="47"/>
      <c r="K172" s="46"/>
      <c r="L172" s="47"/>
      <c r="M172" s="47"/>
    </row>
    <row r="173" spans="3:13" ht="12.75">
      <c r="C173" s="47"/>
      <c r="D173" s="47"/>
      <c r="E173" s="47"/>
      <c r="F173" s="47"/>
      <c r="G173" s="47"/>
      <c r="H173" s="47"/>
      <c r="I173" s="46"/>
      <c r="J173" s="47"/>
      <c r="K173" s="46"/>
      <c r="L173" s="47"/>
      <c r="M173" s="47"/>
    </row>
    <row r="174" spans="3:13" ht="12.75">
      <c r="C174" s="47"/>
      <c r="D174" s="47"/>
      <c r="E174" s="47"/>
      <c r="F174" s="47"/>
      <c r="G174" s="47"/>
      <c r="H174" s="47"/>
      <c r="I174" s="46"/>
      <c r="J174" s="47"/>
      <c r="K174" s="46"/>
      <c r="L174" s="47"/>
      <c r="M174" s="47"/>
    </row>
    <row r="175" spans="3:13" ht="12.75">
      <c r="C175" s="47"/>
      <c r="D175" s="47"/>
      <c r="E175" s="47"/>
      <c r="F175" s="47"/>
      <c r="G175" s="47"/>
      <c r="H175" s="47"/>
      <c r="I175" s="46"/>
      <c r="J175" s="47"/>
      <c r="K175" s="46"/>
      <c r="L175" s="47"/>
      <c r="M175" s="47"/>
    </row>
    <row r="176" spans="3:13" ht="12.75">
      <c r="C176" s="47"/>
      <c r="D176" s="47"/>
      <c r="E176" s="47"/>
      <c r="F176" s="47"/>
      <c r="G176" s="47"/>
      <c r="H176" s="47"/>
      <c r="I176" s="46"/>
      <c r="J176" s="47"/>
      <c r="K176" s="46"/>
      <c r="L176" s="47"/>
      <c r="M176" s="47"/>
    </row>
    <row r="177" spans="3:13" ht="12.75">
      <c r="C177" s="47"/>
      <c r="D177" s="47"/>
      <c r="E177" s="47"/>
      <c r="F177" s="47"/>
      <c r="G177" s="47"/>
      <c r="H177" s="47"/>
      <c r="I177" s="46"/>
      <c r="J177" s="47"/>
      <c r="K177" s="46"/>
      <c r="L177" s="47"/>
      <c r="M177" s="47"/>
    </row>
    <row r="178" spans="3:13" ht="12.75">
      <c r="C178" s="47"/>
      <c r="D178" s="47"/>
      <c r="E178" s="47"/>
      <c r="F178" s="47"/>
      <c r="G178" s="47"/>
      <c r="H178" s="47"/>
      <c r="I178" s="46"/>
      <c r="J178" s="47"/>
      <c r="K178" s="46"/>
      <c r="L178" s="47"/>
      <c r="M178" s="47"/>
    </row>
    <row r="179" spans="3:13" ht="12.75">
      <c r="C179" s="47"/>
      <c r="D179" s="47"/>
      <c r="E179" s="47"/>
      <c r="F179" s="47"/>
      <c r="G179" s="47"/>
      <c r="H179" s="47"/>
      <c r="I179" s="46"/>
      <c r="J179" s="47"/>
      <c r="K179" s="46"/>
      <c r="L179" s="47"/>
      <c r="M179" s="47"/>
    </row>
    <row r="180" spans="3:13" ht="12.75">
      <c r="C180" s="47"/>
      <c r="D180" s="47"/>
      <c r="E180" s="47"/>
      <c r="F180" s="47"/>
      <c r="G180" s="47"/>
      <c r="H180" s="47"/>
      <c r="I180" s="46"/>
      <c r="J180" s="47"/>
      <c r="K180" s="46"/>
      <c r="L180" s="47"/>
      <c r="M180" s="47"/>
    </row>
    <row r="181" spans="3:13" ht="12.75">
      <c r="C181" s="47"/>
      <c r="D181" s="47"/>
      <c r="E181" s="47"/>
      <c r="F181" s="47"/>
      <c r="G181" s="47"/>
      <c r="H181" s="47"/>
      <c r="I181" s="46"/>
      <c r="J181" s="47"/>
      <c r="K181" s="46"/>
      <c r="L181" s="47"/>
      <c r="M181" s="47"/>
    </row>
    <row r="182" spans="3:13" ht="12.75">
      <c r="C182" s="47"/>
      <c r="D182" s="47"/>
      <c r="E182" s="47"/>
      <c r="F182" s="47"/>
      <c r="G182" s="47"/>
      <c r="H182" s="47"/>
      <c r="I182" s="46"/>
      <c r="J182" s="47"/>
      <c r="K182" s="46"/>
      <c r="L182" s="47"/>
      <c r="M182" s="47"/>
    </row>
    <row r="183" spans="3:13" ht="12.75">
      <c r="C183" s="47"/>
      <c r="D183" s="47"/>
      <c r="E183" s="47"/>
      <c r="F183" s="47"/>
      <c r="G183" s="47"/>
      <c r="H183" s="47"/>
      <c r="I183" s="46"/>
      <c r="J183" s="47"/>
      <c r="K183" s="46"/>
      <c r="L183" s="47"/>
      <c r="M183" s="47"/>
    </row>
    <row r="184" spans="3:13" ht="12.75">
      <c r="C184" s="47"/>
      <c r="D184" s="47"/>
      <c r="E184" s="47"/>
      <c r="F184" s="47"/>
      <c r="G184" s="47"/>
      <c r="H184" s="47"/>
      <c r="I184" s="46"/>
      <c r="J184" s="47"/>
      <c r="K184" s="46"/>
      <c r="L184" s="47"/>
      <c r="M184" s="47"/>
    </row>
    <row r="185" spans="3:13" ht="12.75">
      <c r="C185" s="47"/>
      <c r="D185" s="47"/>
      <c r="E185" s="47"/>
      <c r="F185" s="47"/>
      <c r="G185" s="47"/>
      <c r="H185" s="47"/>
      <c r="I185" s="46"/>
      <c r="J185" s="47"/>
      <c r="K185" s="46"/>
      <c r="L185" s="47"/>
      <c r="M185" s="47"/>
    </row>
    <row r="186" spans="3:13" ht="12.75">
      <c r="C186" s="47"/>
      <c r="D186" s="47"/>
      <c r="E186" s="47"/>
      <c r="F186" s="47"/>
      <c r="G186" s="47"/>
      <c r="H186" s="47"/>
      <c r="I186" s="46"/>
      <c r="J186" s="47"/>
      <c r="K186" s="46"/>
      <c r="L186" s="47"/>
      <c r="M186" s="47"/>
    </row>
    <row r="187" spans="3:13" ht="12.75">
      <c r="C187" s="47"/>
      <c r="D187" s="47"/>
      <c r="E187" s="47"/>
      <c r="F187" s="47"/>
      <c r="G187" s="47"/>
      <c r="H187" s="47"/>
      <c r="I187" s="46"/>
      <c r="J187" s="47"/>
      <c r="K187" s="46"/>
      <c r="L187" s="47"/>
      <c r="M187" s="47"/>
    </row>
    <row r="188" spans="3:13" ht="12.75">
      <c r="C188" s="47"/>
      <c r="D188" s="47"/>
      <c r="E188" s="47"/>
      <c r="F188" s="47"/>
      <c r="G188" s="47"/>
      <c r="H188" s="47"/>
      <c r="I188" s="46"/>
      <c r="J188" s="47"/>
      <c r="K188" s="46"/>
      <c r="L188" s="47"/>
      <c r="M188" s="47"/>
    </row>
    <row r="189" spans="3:13" ht="12.75">
      <c r="C189" s="47"/>
      <c r="D189" s="47"/>
      <c r="E189" s="47"/>
      <c r="F189" s="47"/>
      <c r="G189" s="47"/>
      <c r="H189" s="47"/>
      <c r="I189" s="46"/>
      <c r="J189" s="47"/>
      <c r="K189" s="46"/>
      <c r="L189" s="47"/>
      <c r="M189" s="47"/>
    </row>
    <row r="190" spans="3:13" ht="12.75">
      <c r="C190" s="47"/>
      <c r="D190" s="47"/>
      <c r="E190" s="47"/>
      <c r="F190" s="47"/>
      <c r="G190" s="47"/>
      <c r="H190" s="47"/>
      <c r="I190" s="46"/>
      <c r="J190" s="47"/>
      <c r="K190" s="46"/>
      <c r="L190" s="47"/>
      <c r="M190" s="47"/>
    </row>
    <row r="191" spans="3:13" ht="12.75">
      <c r="C191" s="47"/>
      <c r="D191" s="47"/>
      <c r="E191" s="47"/>
      <c r="F191" s="47"/>
      <c r="G191" s="47"/>
      <c r="H191" s="47"/>
      <c r="I191" s="46"/>
      <c r="J191" s="47"/>
      <c r="K191" s="46"/>
      <c r="L191" s="47"/>
      <c r="M191" s="47"/>
    </row>
    <row r="192" spans="3:13" ht="12.75">
      <c r="C192" s="47"/>
      <c r="D192" s="47"/>
      <c r="E192" s="47"/>
      <c r="F192" s="47"/>
      <c r="G192" s="47"/>
      <c r="H192" s="47"/>
      <c r="I192" s="46"/>
      <c r="J192" s="47"/>
      <c r="K192" s="46"/>
      <c r="L192" s="47"/>
      <c r="M192" s="47"/>
    </row>
    <row r="193" spans="3:13" ht="12.75">
      <c r="C193" s="47"/>
      <c r="D193" s="47"/>
      <c r="E193" s="47"/>
      <c r="F193" s="47"/>
      <c r="G193" s="47"/>
      <c r="H193" s="47"/>
      <c r="I193" s="46"/>
      <c r="J193" s="47"/>
      <c r="K193" s="46"/>
      <c r="L193" s="47"/>
      <c r="M193" s="47"/>
    </row>
    <row r="194" spans="3:13" ht="12.75">
      <c r="C194" s="47"/>
      <c r="D194" s="47"/>
      <c r="E194" s="47"/>
      <c r="F194" s="47"/>
      <c r="G194" s="47"/>
      <c r="H194" s="47"/>
      <c r="I194" s="46"/>
      <c r="J194" s="47"/>
      <c r="K194" s="46"/>
      <c r="L194" s="47"/>
      <c r="M194" s="47"/>
    </row>
    <row r="195" spans="3:13" ht="12.75">
      <c r="C195" s="47"/>
      <c r="D195" s="47"/>
      <c r="E195" s="47"/>
      <c r="F195" s="47"/>
      <c r="G195" s="47"/>
      <c r="H195" s="47"/>
      <c r="I195" s="46"/>
      <c r="J195" s="47"/>
      <c r="K195" s="46"/>
      <c r="L195" s="47"/>
      <c r="M195" s="47"/>
    </row>
    <row r="196" spans="3:13" ht="12.75">
      <c r="C196" s="47"/>
      <c r="D196" s="47"/>
      <c r="E196" s="47"/>
      <c r="F196" s="47"/>
      <c r="G196" s="47"/>
      <c r="H196" s="47"/>
      <c r="I196" s="46"/>
      <c r="J196" s="47"/>
      <c r="K196" s="46"/>
      <c r="L196" s="47"/>
      <c r="M196" s="47"/>
    </row>
    <row r="197" spans="3:13" ht="12.75">
      <c r="C197" s="47"/>
      <c r="D197" s="47"/>
      <c r="E197" s="47"/>
      <c r="F197" s="47"/>
      <c r="G197" s="47"/>
      <c r="H197" s="47"/>
      <c r="I197" s="46"/>
      <c r="J197" s="47"/>
      <c r="K197" s="46"/>
      <c r="L197" s="47"/>
      <c r="M197" s="47"/>
    </row>
    <row r="198" spans="3:13" ht="12.75">
      <c r="C198" s="47"/>
      <c r="D198" s="47"/>
      <c r="E198" s="47"/>
      <c r="F198" s="47"/>
      <c r="G198" s="47"/>
      <c r="H198" s="47"/>
      <c r="I198" s="46"/>
      <c r="J198" s="47"/>
      <c r="K198" s="46"/>
      <c r="L198" s="47"/>
      <c r="M198" s="47"/>
    </row>
    <row r="199" spans="3:13" ht="12.75">
      <c r="C199" s="47"/>
      <c r="D199" s="47"/>
      <c r="E199" s="47"/>
      <c r="F199" s="47"/>
      <c r="G199" s="47"/>
      <c r="H199" s="47"/>
      <c r="I199" s="46"/>
      <c r="J199" s="47"/>
      <c r="K199" s="46"/>
      <c r="L199" s="47"/>
      <c r="M199" s="47"/>
    </row>
    <row r="200" spans="3:13" ht="12.75">
      <c r="C200" s="47"/>
      <c r="D200" s="47"/>
      <c r="E200" s="47"/>
      <c r="F200" s="47"/>
      <c r="G200" s="47"/>
      <c r="H200" s="47"/>
      <c r="I200" s="46"/>
      <c r="J200" s="47"/>
      <c r="K200" s="46"/>
      <c r="L200" s="47"/>
      <c r="M200" s="47"/>
    </row>
    <row r="201" spans="3:13" ht="12.75">
      <c r="C201" s="47"/>
      <c r="D201" s="47"/>
      <c r="E201" s="47"/>
      <c r="F201" s="47"/>
      <c r="G201" s="47"/>
      <c r="H201" s="47"/>
      <c r="I201" s="46"/>
      <c r="J201" s="47"/>
      <c r="K201" s="46"/>
      <c r="L201" s="47"/>
      <c r="M201" s="47"/>
    </row>
    <row r="202" spans="3:13" ht="12.75">
      <c r="C202" s="47"/>
      <c r="D202" s="47"/>
      <c r="E202" s="47"/>
      <c r="F202" s="47"/>
      <c r="G202" s="47"/>
      <c r="H202" s="47"/>
      <c r="I202" s="46"/>
      <c r="J202" s="47"/>
      <c r="K202" s="46"/>
      <c r="L202" s="47"/>
      <c r="M202" s="47"/>
    </row>
    <row r="203" spans="3:13" ht="12.75">
      <c r="C203" s="47"/>
      <c r="D203" s="47"/>
      <c r="E203" s="47"/>
      <c r="F203" s="47"/>
      <c r="G203" s="47"/>
      <c r="H203" s="47"/>
      <c r="I203" s="46"/>
      <c r="J203" s="47"/>
      <c r="K203" s="46"/>
      <c r="L203" s="47"/>
      <c r="M203" s="47"/>
    </row>
    <row r="204" spans="3:13" ht="12.75">
      <c r="C204" s="47"/>
      <c r="D204" s="47"/>
      <c r="E204" s="47"/>
      <c r="F204" s="47"/>
      <c r="G204" s="47"/>
      <c r="H204" s="47"/>
      <c r="I204" s="46"/>
      <c r="J204" s="47"/>
      <c r="K204" s="46"/>
      <c r="L204" s="47"/>
      <c r="M204" s="47"/>
    </row>
    <row r="205" spans="3:13" ht="12.75">
      <c r="C205" s="47"/>
      <c r="D205" s="47"/>
      <c r="E205" s="47"/>
      <c r="F205" s="47"/>
      <c r="G205" s="47"/>
      <c r="H205" s="47"/>
      <c r="I205" s="46"/>
      <c r="J205" s="47"/>
      <c r="K205" s="46"/>
      <c r="L205" s="47"/>
      <c r="M205" s="47"/>
    </row>
    <row r="206" spans="3:13" ht="12.75">
      <c r="C206" s="47"/>
      <c r="D206" s="47"/>
      <c r="E206" s="47"/>
      <c r="F206" s="47"/>
      <c r="G206" s="47"/>
      <c r="H206" s="47"/>
      <c r="I206" s="46"/>
      <c r="J206" s="47"/>
      <c r="K206" s="46"/>
      <c r="L206" s="47"/>
      <c r="M206" s="47"/>
    </row>
    <row r="207" spans="3:13" ht="12.75">
      <c r="C207" s="47"/>
      <c r="D207" s="47"/>
      <c r="E207" s="47"/>
      <c r="F207" s="47"/>
      <c r="G207" s="47"/>
      <c r="H207" s="47"/>
      <c r="I207" s="46"/>
      <c r="J207" s="47"/>
      <c r="K207" s="46"/>
      <c r="L207" s="47"/>
      <c r="M207" s="47"/>
    </row>
    <row r="208" spans="3:13" ht="12.75">
      <c r="C208" s="47"/>
      <c r="D208" s="47"/>
      <c r="E208" s="47"/>
      <c r="F208" s="47"/>
      <c r="G208" s="47"/>
      <c r="H208" s="47"/>
      <c r="I208" s="46"/>
      <c r="J208" s="47"/>
      <c r="K208" s="46"/>
      <c r="L208" s="47"/>
      <c r="M208" s="47"/>
    </row>
    <row r="209" spans="3:13" ht="12.75">
      <c r="C209" s="47"/>
      <c r="D209" s="47"/>
      <c r="E209" s="47"/>
      <c r="F209" s="47"/>
      <c r="G209" s="47"/>
      <c r="H209" s="47"/>
      <c r="I209" s="46"/>
      <c r="J209" s="47"/>
      <c r="K209" s="46"/>
      <c r="L209" s="47"/>
      <c r="M209" s="47"/>
    </row>
    <row r="210" spans="3:13" ht="12.75">
      <c r="C210" s="47"/>
      <c r="D210" s="47"/>
      <c r="E210" s="47"/>
      <c r="F210" s="47"/>
      <c r="G210" s="47"/>
      <c r="H210" s="47"/>
      <c r="I210" s="46"/>
      <c r="J210" s="47"/>
      <c r="K210" s="46"/>
      <c r="L210" s="47"/>
      <c r="M210" s="47"/>
    </row>
    <row r="211" spans="3:13" ht="12.75">
      <c r="C211" s="47"/>
      <c r="D211" s="47"/>
      <c r="E211" s="47"/>
      <c r="F211" s="47"/>
      <c r="G211" s="47"/>
      <c r="H211" s="47"/>
      <c r="I211" s="46"/>
      <c r="J211" s="47"/>
      <c r="K211" s="46"/>
      <c r="L211" s="47"/>
      <c r="M211" s="47"/>
    </row>
    <row r="212" spans="3:13" ht="12.75">
      <c r="C212" s="47"/>
      <c r="D212" s="47"/>
      <c r="E212" s="47"/>
      <c r="F212" s="47"/>
      <c r="G212" s="47"/>
      <c r="H212" s="47"/>
      <c r="I212" s="46"/>
      <c r="J212" s="47"/>
      <c r="K212" s="46"/>
      <c r="L212" s="47"/>
      <c r="M212" s="47"/>
    </row>
    <row r="213" spans="3:13" ht="12.75">
      <c r="C213" s="47"/>
      <c r="D213" s="47"/>
      <c r="E213" s="47"/>
      <c r="F213" s="47"/>
      <c r="G213" s="47"/>
      <c r="H213" s="47"/>
      <c r="I213" s="46"/>
      <c r="J213" s="47"/>
      <c r="K213" s="46"/>
      <c r="L213" s="47"/>
      <c r="M213" s="47"/>
    </row>
    <row r="214" spans="3:13" ht="12.75">
      <c r="C214" s="47"/>
      <c r="D214" s="47"/>
      <c r="E214" s="47"/>
      <c r="F214" s="47"/>
      <c r="G214" s="47"/>
      <c r="H214" s="47"/>
      <c r="I214" s="46"/>
      <c r="J214" s="47"/>
      <c r="K214" s="46"/>
      <c r="L214" s="47"/>
      <c r="M214" s="47"/>
    </row>
    <row r="215" spans="3:13" ht="12.75">
      <c r="C215" s="47"/>
      <c r="D215" s="47"/>
      <c r="E215" s="47"/>
      <c r="F215" s="47"/>
      <c r="G215" s="47"/>
      <c r="H215" s="47"/>
      <c r="I215" s="46"/>
      <c r="J215" s="47"/>
      <c r="K215" s="46"/>
      <c r="L215" s="47"/>
      <c r="M215" s="47"/>
    </row>
    <row r="216" spans="3:13" ht="12.75">
      <c r="C216" s="47"/>
      <c r="D216" s="47"/>
      <c r="E216" s="47"/>
      <c r="F216" s="47"/>
      <c r="G216" s="47"/>
      <c r="H216" s="47"/>
      <c r="I216" s="46"/>
      <c r="J216" s="47"/>
      <c r="K216" s="46"/>
      <c r="L216" s="47"/>
      <c r="M216" s="47"/>
    </row>
    <row r="217" spans="3:13" ht="12.75">
      <c r="C217" s="47"/>
      <c r="D217" s="47"/>
      <c r="E217" s="47"/>
      <c r="F217" s="47"/>
      <c r="G217" s="47"/>
      <c r="H217" s="47"/>
      <c r="I217" s="46"/>
      <c r="J217" s="47"/>
      <c r="K217" s="46"/>
      <c r="L217" s="47"/>
      <c r="M217" s="47"/>
    </row>
    <row r="218" spans="3:13" ht="12.75">
      <c r="C218" s="47"/>
      <c r="D218" s="47"/>
      <c r="E218" s="47"/>
      <c r="F218" s="47"/>
      <c r="G218" s="47"/>
      <c r="H218" s="47"/>
      <c r="I218" s="46"/>
      <c r="J218" s="47"/>
      <c r="K218" s="46"/>
      <c r="L218" s="47"/>
      <c r="M218" s="47"/>
    </row>
    <row r="219" spans="3:13" ht="12.75">
      <c r="C219" s="47"/>
      <c r="D219" s="47"/>
      <c r="E219" s="47"/>
      <c r="F219" s="47"/>
      <c r="G219" s="47"/>
      <c r="H219" s="47"/>
      <c r="I219" s="46"/>
      <c r="J219" s="47"/>
      <c r="K219" s="46"/>
      <c r="L219" s="47"/>
      <c r="M219" s="47"/>
    </row>
    <row r="220" spans="3:13" ht="12.75">
      <c r="C220" s="47"/>
      <c r="D220" s="47"/>
      <c r="E220" s="47"/>
      <c r="F220" s="47"/>
      <c r="G220" s="47"/>
      <c r="H220" s="47"/>
      <c r="I220" s="46"/>
      <c r="J220" s="47"/>
      <c r="K220" s="46"/>
      <c r="L220" s="47"/>
      <c r="M220" s="47"/>
    </row>
    <row r="221" spans="3:13" ht="12.75">
      <c r="C221" s="47"/>
      <c r="D221" s="47"/>
      <c r="E221" s="47"/>
      <c r="F221" s="47"/>
      <c r="G221" s="47"/>
      <c r="H221" s="47"/>
      <c r="I221" s="46"/>
      <c r="J221" s="47"/>
      <c r="K221" s="46"/>
      <c r="L221" s="47"/>
      <c r="M221" s="47"/>
    </row>
    <row r="222" spans="3:13" ht="12.75">
      <c r="C222" s="47"/>
      <c r="D222" s="47"/>
      <c r="E222" s="47"/>
      <c r="F222" s="47"/>
      <c r="G222" s="47"/>
      <c r="H222" s="47"/>
      <c r="I222" s="46"/>
      <c r="J222" s="47"/>
      <c r="K222" s="46"/>
      <c r="L222" s="47"/>
      <c r="M222" s="47"/>
    </row>
    <row r="223" spans="3:13" ht="12.75">
      <c r="C223" s="47"/>
      <c r="D223" s="47"/>
      <c r="E223" s="47"/>
      <c r="F223" s="47"/>
      <c r="G223" s="47"/>
      <c r="H223" s="47"/>
      <c r="I223" s="46"/>
      <c r="J223" s="47"/>
      <c r="K223" s="46"/>
      <c r="L223" s="47"/>
      <c r="M223" s="47"/>
    </row>
    <row r="224" spans="3:13" ht="12.75">
      <c r="C224" s="47"/>
      <c r="D224" s="47"/>
      <c r="E224" s="47"/>
      <c r="F224" s="47"/>
      <c r="G224" s="47"/>
      <c r="H224" s="47"/>
      <c r="I224" s="46"/>
      <c r="J224" s="47"/>
      <c r="K224" s="46"/>
      <c r="L224" s="47"/>
      <c r="M224" s="47"/>
    </row>
    <row r="225" spans="3:13" ht="12.75">
      <c r="C225" s="47"/>
      <c r="D225" s="47"/>
      <c r="E225" s="47"/>
      <c r="F225" s="47"/>
      <c r="G225" s="47"/>
      <c r="H225" s="47"/>
      <c r="I225" s="46"/>
      <c r="J225" s="47"/>
      <c r="K225" s="46"/>
      <c r="L225" s="47"/>
      <c r="M225" s="47"/>
    </row>
    <row r="226" spans="3:13" ht="12.75">
      <c r="C226" s="47"/>
      <c r="D226" s="47"/>
      <c r="E226" s="47"/>
      <c r="F226" s="47"/>
      <c r="G226" s="47"/>
      <c r="H226" s="47"/>
      <c r="I226" s="46"/>
      <c r="J226" s="47"/>
      <c r="K226" s="46"/>
      <c r="L226" s="47"/>
      <c r="M226" s="47"/>
    </row>
    <row r="227" spans="3:13" ht="12.75">
      <c r="C227" s="47"/>
      <c r="D227" s="47"/>
      <c r="E227" s="47"/>
      <c r="F227" s="47"/>
      <c r="G227" s="47"/>
      <c r="H227" s="47"/>
      <c r="I227" s="46"/>
      <c r="J227" s="47"/>
      <c r="K227" s="46"/>
      <c r="L227" s="47"/>
      <c r="M227" s="47"/>
    </row>
    <row r="228" spans="3:13" ht="12.75">
      <c r="C228" s="47"/>
      <c r="D228" s="47"/>
      <c r="E228" s="47"/>
      <c r="F228" s="47"/>
      <c r="G228" s="47"/>
      <c r="H228" s="47"/>
      <c r="I228" s="46"/>
      <c r="J228" s="47"/>
      <c r="K228" s="46"/>
      <c r="L228" s="47"/>
      <c r="M228" s="47"/>
    </row>
    <row r="229" spans="3:13" ht="12.75">
      <c r="C229" s="47"/>
      <c r="D229" s="47"/>
      <c r="E229" s="47"/>
      <c r="F229" s="47"/>
      <c r="G229" s="47"/>
      <c r="H229" s="47"/>
      <c r="I229" s="46"/>
      <c r="J229" s="47"/>
      <c r="K229" s="46"/>
      <c r="L229" s="47"/>
      <c r="M229" s="47"/>
    </row>
    <row r="230" spans="3:13" ht="12.75">
      <c r="C230" s="47"/>
      <c r="D230" s="47"/>
      <c r="E230" s="47"/>
      <c r="F230" s="47"/>
      <c r="G230" s="47"/>
      <c r="H230" s="47"/>
      <c r="I230" s="46"/>
      <c r="J230" s="47"/>
      <c r="K230" s="46"/>
      <c r="L230" s="47"/>
      <c r="M230" s="47"/>
    </row>
    <row r="231" spans="3:13" ht="12.75">
      <c r="C231" s="47"/>
      <c r="D231" s="47"/>
      <c r="E231" s="47"/>
      <c r="F231" s="47"/>
      <c r="G231" s="47"/>
      <c r="H231" s="47"/>
      <c r="I231" s="46"/>
      <c r="J231" s="47"/>
      <c r="K231" s="46"/>
      <c r="L231" s="47"/>
      <c r="M231" s="47"/>
    </row>
    <row r="232" spans="3:13" ht="12.75">
      <c r="C232" s="47"/>
      <c r="D232" s="47"/>
      <c r="E232" s="47"/>
      <c r="F232" s="47"/>
      <c r="G232" s="47"/>
      <c r="H232" s="47"/>
      <c r="I232" s="46"/>
      <c r="J232" s="47"/>
      <c r="K232" s="46"/>
      <c r="L232" s="47"/>
      <c r="M232" s="47"/>
    </row>
    <row r="233" spans="3:13" ht="12.75">
      <c r="C233" s="47"/>
      <c r="D233" s="47"/>
      <c r="E233" s="47"/>
      <c r="F233" s="47"/>
      <c r="G233" s="47"/>
      <c r="H233" s="47"/>
      <c r="I233" s="46"/>
      <c r="J233" s="47"/>
      <c r="K233" s="46"/>
      <c r="L233" s="47"/>
      <c r="M233" s="47"/>
    </row>
    <row r="234" spans="3:13" ht="12.75">
      <c r="C234" s="47"/>
      <c r="D234" s="47"/>
      <c r="E234" s="47"/>
      <c r="F234" s="47"/>
      <c r="G234" s="47"/>
      <c r="H234" s="47"/>
      <c r="I234" s="46"/>
      <c r="J234" s="47"/>
      <c r="K234" s="46"/>
      <c r="L234" s="47"/>
      <c r="M234" s="47"/>
    </row>
    <row r="235" spans="3:13" ht="12.75">
      <c r="C235" s="47"/>
      <c r="D235" s="47"/>
      <c r="E235" s="47"/>
      <c r="F235" s="47"/>
      <c r="G235" s="47"/>
      <c r="H235" s="47"/>
      <c r="I235" s="46"/>
      <c r="J235" s="47"/>
      <c r="K235" s="46"/>
      <c r="L235" s="47"/>
      <c r="M235" s="47"/>
    </row>
    <row r="236" spans="3:13" ht="12.75">
      <c r="C236" s="47"/>
      <c r="D236" s="47"/>
      <c r="E236" s="47"/>
      <c r="F236" s="47"/>
      <c r="G236" s="47"/>
      <c r="H236" s="47"/>
      <c r="I236" s="46"/>
      <c r="J236" s="47"/>
      <c r="K236" s="46"/>
      <c r="L236" s="47"/>
      <c r="M236" s="47"/>
    </row>
    <row r="237" spans="3:13" ht="12.75">
      <c r="C237" s="47"/>
      <c r="D237" s="47"/>
      <c r="E237" s="47"/>
      <c r="F237" s="47"/>
      <c r="G237" s="47"/>
      <c r="H237" s="47"/>
      <c r="I237" s="46"/>
      <c r="J237" s="47"/>
      <c r="K237" s="46"/>
      <c r="L237" s="47"/>
      <c r="M237" s="47"/>
    </row>
    <row r="238" spans="3:13" ht="12.75">
      <c r="C238" s="47"/>
      <c r="D238" s="47"/>
      <c r="E238" s="47"/>
      <c r="F238" s="47"/>
      <c r="G238" s="47"/>
      <c r="H238" s="47"/>
      <c r="I238" s="46"/>
      <c r="J238" s="47"/>
      <c r="K238" s="46"/>
      <c r="L238" s="47"/>
      <c r="M238" s="47"/>
    </row>
    <row r="239" spans="3:13" ht="12.75">
      <c r="C239" s="47"/>
      <c r="D239" s="47"/>
      <c r="E239" s="47"/>
      <c r="F239" s="47"/>
      <c r="G239" s="47"/>
      <c r="H239" s="47"/>
      <c r="I239" s="46"/>
      <c r="J239" s="47"/>
      <c r="K239" s="46"/>
      <c r="L239" s="47"/>
      <c r="M239" s="47"/>
    </row>
    <row r="240" spans="3:13" ht="12.75">
      <c r="C240" s="47"/>
      <c r="D240" s="47"/>
      <c r="E240" s="47"/>
      <c r="F240" s="47"/>
      <c r="G240" s="47"/>
      <c r="H240" s="47"/>
      <c r="I240" s="46"/>
      <c r="J240" s="47"/>
      <c r="K240" s="46"/>
      <c r="L240" s="47"/>
      <c r="M240" s="47"/>
    </row>
    <row r="241" spans="3:13" ht="12.75">
      <c r="C241" s="47"/>
      <c r="D241" s="47"/>
      <c r="E241" s="47"/>
      <c r="F241" s="47"/>
      <c r="G241" s="47"/>
      <c r="H241" s="47"/>
      <c r="I241" s="46"/>
      <c r="J241" s="47"/>
      <c r="K241" s="46"/>
      <c r="L241" s="47"/>
      <c r="M241" s="47"/>
    </row>
    <row r="242" spans="3:13" ht="12.75">
      <c r="C242" s="47"/>
      <c r="D242" s="47"/>
      <c r="E242" s="47"/>
      <c r="F242" s="47"/>
      <c r="G242" s="47"/>
      <c r="H242" s="47"/>
      <c r="I242" s="46"/>
      <c r="J242" s="47"/>
      <c r="K242" s="46"/>
      <c r="L242" s="47"/>
      <c r="M242" s="47"/>
    </row>
    <row r="243" spans="3:13" ht="12.75">
      <c r="C243" s="47"/>
      <c r="D243" s="47"/>
      <c r="E243" s="47"/>
      <c r="F243" s="47"/>
      <c r="G243" s="47"/>
      <c r="H243" s="47"/>
      <c r="I243" s="46"/>
      <c r="J243" s="47"/>
      <c r="K243" s="46"/>
      <c r="L243" s="47"/>
      <c r="M243" s="47"/>
    </row>
    <row r="244" spans="3:13" ht="12.75">
      <c r="C244" s="47"/>
      <c r="D244" s="47"/>
      <c r="E244" s="47"/>
      <c r="F244" s="47"/>
      <c r="G244" s="47"/>
      <c r="H244" s="47"/>
      <c r="I244" s="46"/>
      <c r="J244" s="47"/>
      <c r="K244" s="46"/>
      <c r="L244" s="47"/>
      <c r="M244" s="47"/>
    </row>
    <row r="245" spans="3:13" ht="12.75">
      <c r="C245" s="47"/>
      <c r="D245" s="47"/>
      <c r="E245" s="47"/>
      <c r="F245" s="47"/>
      <c r="G245" s="47"/>
      <c r="H245" s="47"/>
      <c r="I245" s="46"/>
      <c r="J245" s="47"/>
      <c r="K245" s="46"/>
      <c r="L245" s="47"/>
      <c r="M245" s="47"/>
    </row>
    <row r="246" spans="3:13" ht="12.75">
      <c r="C246" s="47"/>
      <c r="D246" s="47"/>
      <c r="E246" s="47"/>
      <c r="F246" s="47"/>
      <c r="G246" s="47"/>
      <c r="H246" s="47"/>
      <c r="I246" s="46"/>
      <c r="J246" s="47"/>
      <c r="K246" s="46"/>
      <c r="L246" s="47"/>
      <c r="M246" s="47"/>
    </row>
    <row r="247" spans="3:13" ht="12.75">
      <c r="C247" s="47"/>
      <c r="D247" s="47"/>
      <c r="E247" s="47"/>
      <c r="F247" s="47"/>
      <c r="G247" s="47"/>
      <c r="H247" s="47"/>
      <c r="I247" s="46"/>
      <c r="J247" s="47"/>
      <c r="K247" s="46"/>
      <c r="L247" s="47"/>
      <c r="M247" s="47"/>
    </row>
    <row r="248" spans="3:13" ht="12.75">
      <c r="C248" s="47"/>
      <c r="D248" s="47"/>
      <c r="E248" s="47"/>
      <c r="F248" s="47"/>
      <c r="G248" s="47"/>
      <c r="H248" s="47"/>
      <c r="I248" s="46"/>
      <c r="J248" s="47"/>
      <c r="K248" s="46"/>
      <c r="L248" s="47"/>
      <c r="M248" s="47"/>
    </row>
    <row r="249" spans="3:13" ht="12.75">
      <c r="C249" s="47"/>
      <c r="D249" s="47"/>
      <c r="E249" s="47"/>
      <c r="F249" s="47"/>
      <c r="G249" s="47"/>
      <c r="H249" s="47"/>
      <c r="I249" s="46"/>
      <c r="J249" s="47"/>
      <c r="K249" s="46"/>
      <c r="L249" s="47"/>
      <c r="M249" s="47"/>
    </row>
    <row r="250" spans="3:13" ht="12.75">
      <c r="C250" s="47"/>
      <c r="D250" s="47"/>
      <c r="E250" s="47"/>
      <c r="F250" s="47"/>
      <c r="G250" s="47"/>
      <c r="H250" s="47"/>
      <c r="I250" s="46"/>
      <c r="J250" s="47"/>
      <c r="K250" s="46"/>
      <c r="L250" s="47"/>
      <c r="M250" s="47"/>
    </row>
    <row r="251" spans="3:13" ht="12.75">
      <c r="C251" s="47"/>
      <c r="D251" s="47"/>
      <c r="E251" s="47"/>
      <c r="F251" s="47"/>
      <c r="G251" s="47"/>
      <c r="H251" s="47"/>
      <c r="I251" s="46"/>
      <c r="J251" s="47"/>
      <c r="K251" s="46"/>
      <c r="L251" s="47"/>
      <c r="M251" s="47"/>
    </row>
    <row r="252" spans="3:13" ht="12.75">
      <c r="C252" s="47"/>
      <c r="D252" s="47"/>
      <c r="E252" s="47"/>
      <c r="F252" s="47"/>
      <c r="G252" s="47"/>
      <c r="H252" s="47"/>
      <c r="I252" s="46"/>
      <c r="J252" s="47"/>
      <c r="K252" s="46"/>
      <c r="L252" s="47"/>
      <c r="M252" s="47"/>
    </row>
    <row r="253" spans="3:13" ht="12.75">
      <c r="C253" s="47"/>
      <c r="D253" s="47"/>
      <c r="E253" s="47"/>
      <c r="F253" s="47"/>
      <c r="G253" s="47"/>
      <c r="H253" s="47"/>
      <c r="I253" s="46"/>
      <c r="J253" s="47"/>
      <c r="K253" s="46"/>
      <c r="L253" s="47"/>
      <c r="M253" s="47"/>
    </row>
    <row r="254" spans="3:13" ht="12.75">
      <c r="C254" s="47"/>
      <c r="D254" s="47"/>
      <c r="E254" s="47"/>
      <c r="F254" s="47"/>
      <c r="G254" s="47"/>
      <c r="H254" s="47"/>
      <c r="I254" s="46"/>
      <c r="J254" s="47"/>
      <c r="K254" s="46"/>
      <c r="L254" s="47"/>
      <c r="M254" s="47"/>
    </row>
    <row r="255" spans="3:13" ht="12.75">
      <c r="C255" s="47"/>
      <c r="D255" s="47"/>
      <c r="E255" s="47"/>
      <c r="F255" s="47"/>
      <c r="G255" s="47"/>
      <c r="H255" s="47"/>
      <c r="I255" s="46"/>
      <c r="J255" s="47"/>
      <c r="K255" s="46"/>
      <c r="L255" s="47"/>
      <c r="M255" s="47"/>
    </row>
    <row r="256" spans="3:13" ht="12.75">
      <c r="C256" s="47"/>
      <c r="D256" s="47"/>
      <c r="E256" s="47"/>
      <c r="F256" s="47"/>
      <c r="G256" s="47"/>
      <c r="H256" s="47"/>
      <c r="I256" s="46"/>
      <c r="J256" s="47"/>
      <c r="K256" s="46"/>
      <c r="L256" s="47"/>
      <c r="M256" s="47"/>
    </row>
    <row r="257" spans="3:13" ht="12.75">
      <c r="C257" s="47"/>
      <c r="D257" s="47"/>
      <c r="E257" s="47"/>
      <c r="F257" s="47"/>
      <c r="G257" s="47"/>
      <c r="H257" s="47"/>
      <c r="I257" s="46"/>
      <c r="J257" s="47"/>
      <c r="K257" s="46"/>
      <c r="L257" s="47"/>
      <c r="M257" s="47"/>
    </row>
    <row r="258" spans="3:13" ht="12.75">
      <c r="C258" s="47"/>
      <c r="D258" s="47"/>
      <c r="E258" s="47"/>
      <c r="F258" s="47"/>
      <c r="G258" s="47"/>
      <c r="H258" s="47"/>
      <c r="I258" s="46"/>
      <c r="J258" s="47"/>
      <c r="K258" s="46"/>
      <c r="L258" s="47"/>
      <c r="M258" s="47"/>
    </row>
    <row r="259" spans="3:13" ht="12.75">
      <c r="C259" s="47"/>
      <c r="D259" s="47"/>
      <c r="E259" s="47"/>
      <c r="F259" s="47"/>
      <c r="G259" s="47"/>
      <c r="H259" s="47"/>
      <c r="I259" s="46"/>
      <c r="J259" s="47"/>
      <c r="K259" s="46"/>
      <c r="L259" s="47"/>
      <c r="M259" s="47"/>
    </row>
    <row r="260" spans="3:13" ht="12.75">
      <c r="C260" s="47"/>
      <c r="D260" s="47"/>
      <c r="E260" s="47"/>
      <c r="F260" s="47"/>
      <c r="G260" s="47"/>
      <c r="H260" s="47"/>
      <c r="I260" s="46"/>
      <c r="J260" s="47"/>
      <c r="K260" s="46"/>
      <c r="L260" s="47"/>
      <c r="M260" s="47"/>
    </row>
    <row r="261" spans="3:13" ht="12.75">
      <c r="C261" s="47"/>
      <c r="D261" s="47"/>
      <c r="E261" s="47"/>
      <c r="F261" s="47"/>
      <c r="G261" s="47"/>
      <c r="H261" s="47"/>
      <c r="I261" s="46"/>
      <c r="J261" s="47"/>
      <c r="K261" s="46"/>
      <c r="L261" s="47"/>
      <c r="M261" s="47"/>
    </row>
    <row r="262" spans="3:13" ht="12.75">
      <c r="C262" s="47"/>
      <c r="D262" s="47"/>
      <c r="E262" s="47"/>
      <c r="F262" s="47"/>
      <c r="G262" s="47"/>
      <c r="H262" s="47"/>
      <c r="I262" s="46"/>
      <c r="J262" s="47"/>
      <c r="K262" s="46"/>
      <c r="L262" s="47"/>
      <c r="M262" s="47"/>
    </row>
    <row r="263" spans="3:13" ht="12.75">
      <c r="C263" s="47"/>
      <c r="D263" s="47"/>
      <c r="E263" s="47"/>
      <c r="F263" s="47"/>
      <c r="G263" s="47"/>
      <c r="H263" s="47"/>
      <c r="I263" s="46"/>
      <c r="J263" s="47"/>
      <c r="K263" s="46"/>
      <c r="L263" s="47"/>
      <c r="M263" s="47"/>
    </row>
    <row r="264" spans="3:13" ht="12.75">
      <c r="C264" s="47"/>
      <c r="D264" s="47"/>
      <c r="E264" s="47"/>
      <c r="F264" s="47"/>
      <c r="G264" s="47"/>
      <c r="H264" s="47"/>
      <c r="I264" s="46"/>
      <c r="J264" s="47"/>
      <c r="K264" s="46"/>
      <c r="L264" s="47"/>
      <c r="M264" s="47"/>
    </row>
    <row r="265" spans="3:13" ht="12.75">
      <c r="C265" s="47"/>
      <c r="D265" s="47"/>
      <c r="E265" s="47"/>
      <c r="F265" s="47"/>
      <c r="G265" s="47"/>
      <c r="H265" s="47"/>
      <c r="I265" s="46"/>
      <c r="J265" s="47"/>
      <c r="K265" s="46"/>
      <c r="L265" s="47"/>
      <c r="M265" s="47"/>
    </row>
    <row r="266" spans="3:13" ht="12.75">
      <c r="C266" s="47"/>
      <c r="D266" s="47"/>
      <c r="E266" s="47"/>
      <c r="F266" s="47"/>
      <c r="G266" s="47"/>
      <c r="H266" s="47"/>
      <c r="I266" s="46"/>
      <c r="J266" s="47"/>
      <c r="K266" s="46"/>
      <c r="L266" s="47"/>
      <c r="M266" s="47"/>
    </row>
    <row r="267" spans="3:13" ht="12.75">
      <c r="C267" s="47"/>
      <c r="D267" s="47"/>
      <c r="E267" s="47"/>
      <c r="F267" s="47"/>
      <c r="G267" s="47"/>
      <c r="H267" s="47"/>
      <c r="I267" s="46"/>
      <c r="J267" s="47"/>
      <c r="K267" s="46"/>
      <c r="L267" s="47"/>
      <c r="M267" s="47"/>
    </row>
    <row r="268" spans="3:13" ht="12.75">
      <c r="C268" s="47"/>
      <c r="D268" s="47"/>
      <c r="E268" s="47"/>
      <c r="F268" s="47"/>
      <c r="G268" s="47"/>
      <c r="H268" s="47"/>
      <c r="I268" s="46"/>
      <c r="J268" s="47"/>
      <c r="K268" s="46"/>
      <c r="L268" s="47"/>
      <c r="M268" s="47"/>
    </row>
    <row r="269" spans="3:13" ht="12.75">
      <c r="C269" s="47"/>
      <c r="D269" s="47"/>
      <c r="E269" s="47"/>
      <c r="F269" s="47"/>
      <c r="G269" s="47"/>
      <c r="H269" s="47"/>
      <c r="I269" s="46"/>
      <c r="J269" s="47"/>
      <c r="K269" s="46"/>
      <c r="L269" s="47"/>
      <c r="M269" s="47"/>
    </row>
    <row r="270" spans="3:13" ht="12.75">
      <c r="C270" s="47"/>
      <c r="D270" s="47"/>
      <c r="E270" s="47"/>
      <c r="F270" s="47"/>
      <c r="G270" s="47"/>
      <c r="H270" s="47"/>
      <c r="I270" s="46"/>
      <c r="J270" s="47"/>
      <c r="K270" s="46"/>
      <c r="L270" s="47"/>
      <c r="M270" s="47"/>
    </row>
    <row r="271" spans="3:13" ht="12.75">
      <c r="C271" s="47"/>
      <c r="D271" s="47"/>
      <c r="E271" s="47"/>
      <c r="F271" s="47"/>
      <c r="G271" s="47"/>
      <c r="H271" s="47"/>
      <c r="I271" s="46"/>
      <c r="J271" s="47"/>
      <c r="K271" s="46"/>
      <c r="L271" s="47"/>
      <c r="M271" s="47"/>
    </row>
    <row r="272" spans="3:13" ht="12.75">
      <c r="C272" s="47"/>
      <c r="D272" s="47"/>
      <c r="E272" s="47"/>
      <c r="F272" s="47"/>
      <c r="G272" s="47"/>
      <c r="H272" s="47"/>
      <c r="I272" s="46"/>
      <c r="J272" s="47"/>
      <c r="K272" s="46"/>
      <c r="L272" s="47"/>
      <c r="M272" s="47"/>
    </row>
    <row r="273" spans="3:13" ht="12.75">
      <c r="C273" s="47"/>
      <c r="D273" s="47"/>
      <c r="E273" s="47"/>
      <c r="F273" s="47"/>
      <c r="G273" s="47"/>
      <c r="H273" s="47"/>
      <c r="I273" s="46"/>
      <c r="J273" s="47"/>
      <c r="K273" s="46"/>
      <c r="L273" s="47"/>
      <c r="M273" s="47"/>
    </row>
    <row r="274" spans="3:13" ht="12.75">
      <c r="C274" s="47"/>
      <c r="D274" s="47"/>
      <c r="E274" s="47"/>
      <c r="F274" s="47"/>
      <c r="G274" s="47"/>
      <c r="H274" s="47"/>
      <c r="I274" s="46"/>
      <c r="J274" s="47"/>
      <c r="K274" s="46"/>
      <c r="L274" s="47"/>
      <c r="M274" s="47"/>
    </row>
    <row r="275" spans="3:13" ht="12.75">
      <c r="C275" s="47"/>
      <c r="D275" s="47"/>
      <c r="E275" s="47"/>
      <c r="F275" s="47"/>
      <c r="G275" s="47"/>
      <c r="H275" s="47"/>
      <c r="I275" s="46"/>
      <c r="J275" s="47"/>
      <c r="K275" s="46"/>
      <c r="L275" s="47"/>
      <c r="M275" s="47"/>
    </row>
    <row r="276" spans="3:13" ht="12.75">
      <c r="C276" s="47"/>
      <c r="D276" s="47"/>
      <c r="E276" s="47"/>
      <c r="F276" s="47"/>
      <c r="G276" s="47"/>
      <c r="H276" s="47"/>
      <c r="I276" s="46"/>
      <c r="J276" s="47"/>
      <c r="K276" s="46"/>
      <c r="L276" s="47"/>
      <c r="M276" s="47"/>
    </row>
    <row r="277" spans="3:13" ht="12.75">
      <c r="C277" s="47"/>
      <c r="D277" s="47"/>
      <c r="E277" s="47"/>
      <c r="F277" s="47"/>
      <c r="G277" s="47"/>
      <c r="H277" s="47"/>
      <c r="I277" s="46"/>
      <c r="J277" s="47"/>
      <c r="K277" s="46"/>
      <c r="L277" s="47"/>
      <c r="M277" s="47"/>
    </row>
    <row r="278" spans="3:13" ht="12.75">
      <c r="C278" s="47"/>
      <c r="D278" s="47"/>
      <c r="E278" s="47"/>
      <c r="F278" s="47"/>
      <c r="G278" s="47"/>
      <c r="H278" s="47"/>
      <c r="I278" s="46"/>
      <c r="J278" s="47"/>
      <c r="K278" s="46"/>
      <c r="L278" s="47"/>
      <c r="M278" s="47"/>
    </row>
    <row r="279" spans="3:13" ht="12.75">
      <c r="C279" s="47"/>
      <c r="D279" s="47"/>
      <c r="E279" s="47"/>
      <c r="F279" s="47"/>
      <c r="G279" s="47"/>
      <c r="H279" s="47"/>
      <c r="I279" s="46"/>
      <c r="J279" s="47"/>
      <c r="K279" s="46"/>
      <c r="L279" s="47"/>
      <c r="M279" s="47"/>
    </row>
    <row r="280" spans="3:13" ht="12.75">
      <c r="C280" s="47"/>
      <c r="D280" s="47"/>
      <c r="E280" s="47"/>
      <c r="F280" s="47"/>
      <c r="G280" s="47"/>
      <c r="H280" s="47"/>
      <c r="I280" s="46"/>
      <c r="J280" s="47"/>
      <c r="K280" s="46"/>
      <c r="L280" s="47"/>
      <c r="M280" s="47"/>
    </row>
    <row r="281" spans="3:13" ht="12.75">
      <c r="C281" s="47"/>
      <c r="D281" s="47"/>
      <c r="E281" s="47"/>
      <c r="F281" s="47"/>
      <c r="G281" s="47"/>
      <c r="H281" s="47"/>
      <c r="I281" s="46"/>
      <c r="J281" s="47"/>
      <c r="K281" s="46"/>
      <c r="L281" s="47"/>
      <c r="M281" s="47"/>
    </row>
    <row r="282" spans="3:13" ht="12.75">
      <c r="C282" s="47"/>
      <c r="D282" s="47"/>
      <c r="E282" s="47"/>
      <c r="F282" s="47"/>
      <c r="G282" s="47"/>
      <c r="H282" s="47"/>
      <c r="I282" s="46"/>
      <c r="J282" s="47"/>
      <c r="K282" s="46"/>
      <c r="L282" s="47"/>
      <c r="M282" s="47"/>
    </row>
    <row r="283" spans="3:13" ht="12.75">
      <c r="C283" s="47"/>
      <c r="D283" s="47"/>
      <c r="E283" s="47"/>
      <c r="F283" s="47"/>
      <c r="G283" s="47"/>
      <c r="H283" s="47"/>
      <c r="I283" s="46"/>
      <c r="J283" s="47"/>
      <c r="K283" s="46"/>
      <c r="L283" s="47"/>
      <c r="M283" s="47"/>
    </row>
    <row r="284" spans="3:13" ht="12.75">
      <c r="C284" s="47"/>
      <c r="D284" s="47"/>
      <c r="E284" s="47"/>
      <c r="F284" s="47"/>
      <c r="G284" s="47"/>
      <c r="H284" s="47"/>
      <c r="I284" s="46"/>
      <c r="J284" s="47"/>
      <c r="K284" s="46"/>
      <c r="L284" s="47"/>
      <c r="M284" s="47"/>
    </row>
    <row r="285" spans="3:13" ht="12.75">
      <c r="C285" s="47"/>
      <c r="D285" s="47"/>
      <c r="E285" s="47"/>
      <c r="F285" s="47"/>
      <c r="G285" s="47"/>
      <c r="H285" s="47"/>
      <c r="I285" s="46"/>
      <c r="J285" s="47"/>
      <c r="K285" s="46"/>
      <c r="L285" s="47"/>
      <c r="M285" s="47"/>
    </row>
    <row r="286" spans="3:13" ht="12.75">
      <c r="C286" s="47"/>
      <c r="D286" s="47"/>
      <c r="E286" s="47"/>
      <c r="F286" s="47"/>
      <c r="G286" s="47"/>
      <c r="H286" s="47"/>
      <c r="I286" s="46"/>
      <c r="J286" s="47"/>
      <c r="K286" s="46"/>
      <c r="L286" s="47"/>
      <c r="M286" s="47"/>
    </row>
    <row r="287" spans="3:13" ht="12.75">
      <c r="C287" s="47"/>
      <c r="D287" s="47"/>
      <c r="E287" s="47"/>
      <c r="F287" s="47"/>
      <c r="G287" s="47"/>
      <c r="H287" s="47"/>
      <c r="I287" s="46"/>
      <c r="J287" s="47"/>
      <c r="K287" s="46"/>
      <c r="L287" s="47"/>
      <c r="M287" s="47"/>
    </row>
    <row r="288" spans="3:13" ht="12.75">
      <c r="C288" s="47"/>
      <c r="D288" s="47"/>
      <c r="E288" s="47"/>
      <c r="F288" s="47"/>
      <c r="G288" s="47"/>
      <c r="H288" s="47"/>
      <c r="I288" s="46"/>
      <c r="J288" s="47"/>
      <c r="K288" s="46"/>
      <c r="L288" s="47"/>
      <c r="M288" s="47"/>
    </row>
    <row r="289" spans="3:13" ht="12.75">
      <c r="C289" s="47"/>
      <c r="D289" s="47"/>
      <c r="E289" s="47"/>
      <c r="F289" s="47"/>
      <c r="G289" s="47"/>
      <c r="H289" s="47"/>
      <c r="I289" s="46"/>
      <c r="J289" s="47"/>
      <c r="K289" s="46"/>
      <c r="L289" s="47"/>
      <c r="M289" s="47"/>
    </row>
    <row r="290" spans="3:13" ht="12.75">
      <c r="C290" s="47"/>
      <c r="D290" s="47"/>
      <c r="E290" s="47"/>
      <c r="F290" s="47"/>
      <c r="G290" s="47"/>
      <c r="H290" s="47"/>
      <c r="I290" s="46"/>
      <c r="J290" s="47"/>
      <c r="K290" s="46"/>
      <c r="L290" s="47"/>
      <c r="M290" s="47"/>
    </row>
    <row r="291" spans="3:13" ht="12.75">
      <c r="C291" s="47"/>
      <c r="D291" s="47"/>
      <c r="E291" s="47"/>
      <c r="F291" s="47"/>
      <c r="G291" s="47"/>
      <c r="H291" s="47"/>
      <c r="I291" s="46"/>
      <c r="J291" s="47"/>
      <c r="K291" s="46"/>
      <c r="L291" s="47"/>
      <c r="M291" s="47"/>
    </row>
    <row r="292" spans="3:13" ht="12.75">
      <c r="C292" s="47"/>
      <c r="D292" s="47"/>
      <c r="E292" s="47"/>
      <c r="F292" s="47"/>
      <c r="G292" s="47"/>
      <c r="H292" s="47"/>
      <c r="I292" s="46"/>
      <c r="J292" s="47"/>
      <c r="K292" s="46"/>
      <c r="L292" s="47"/>
      <c r="M292" s="47"/>
    </row>
    <row r="293" spans="3:13" ht="12.75">
      <c r="C293" s="47"/>
      <c r="D293" s="47"/>
      <c r="E293" s="47"/>
      <c r="F293" s="47"/>
      <c r="G293" s="47"/>
      <c r="H293" s="47"/>
      <c r="I293" s="46"/>
      <c r="J293" s="47"/>
      <c r="K293" s="46"/>
      <c r="L293" s="47"/>
      <c r="M293" s="47"/>
    </row>
    <row r="294" spans="3:13" ht="12.75">
      <c r="C294" s="47"/>
      <c r="D294" s="47"/>
      <c r="E294" s="47"/>
      <c r="F294" s="47"/>
      <c r="G294" s="47"/>
      <c r="H294" s="47"/>
      <c r="I294" s="46"/>
      <c r="J294" s="47"/>
      <c r="K294" s="46"/>
      <c r="L294" s="47"/>
      <c r="M294" s="47"/>
    </row>
    <row r="295" spans="3:13" ht="12.75">
      <c r="C295" s="47"/>
      <c r="D295" s="47"/>
      <c r="E295" s="47"/>
      <c r="F295" s="47"/>
      <c r="G295" s="47"/>
      <c r="H295" s="47"/>
      <c r="I295" s="46"/>
      <c r="J295" s="47"/>
      <c r="K295" s="46"/>
      <c r="L295" s="47"/>
      <c r="M295" s="47"/>
    </row>
    <row r="296" spans="3:13" ht="12.75">
      <c r="C296" s="47"/>
      <c r="D296" s="47"/>
      <c r="E296" s="47"/>
      <c r="F296" s="47"/>
      <c r="G296" s="47"/>
      <c r="H296" s="47"/>
      <c r="I296" s="46"/>
      <c r="J296" s="47"/>
      <c r="K296" s="46"/>
      <c r="L296" s="47"/>
      <c r="M296" s="47"/>
    </row>
    <row r="297" spans="3:13" ht="12.75">
      <c r="C297" s="47"/>
      <c r="D297" s="47"/>
      <c r="E297" s="47"/>
      <c r="F297" s="47"/>
      <c r="G297" s="47"/>
      <c r="H297" s="47"/>
      <c r="I297" s="46"/>
      <c r="J297" s="47"/>
      <c r="K297" s="46"/>
      <c r="L297" s="47"/>
      <c r="M297" s="47"/>
    </row>
    <row r="298" spans="3:13" ht="12.75">
      <c r="C298" s="47"/>
      <c r="D298" s="47"/>
      <c r="E298" s="47"/>
      <c r="F298" s="47"/>
      <c r="G298" s="47"/>
      <c r="H298" s="47"/>
      <c r="I298" s="46"/>
      <c r="J298" s="47"/>
      <c r="K298" s="46"/>
      <c r="L298" s="47"/>
      <c r="M298" s="47"/>
    </row>
    <row r="299" spans="3:13" ht="12.75">
      <c r="C299" s="47"/>
      <c r="D299" s="47"/>
      <c r="E299" s="47"/>
      <c r="F299" s="47"/>
      <c r="G299" s="47"/>
      <c r="H299" s="47"/>
      <c r="I299" s="46"/>
      <c r="J299" s="47"/>
      <c r="K299" s="46"/>
      <c r="L299" s="47"/>
      <c r="M299" s="47"/>
    </row>
    <row r="300" spans="3:13" ht="12.75">
      <c r="C300" s="47"/>
      <c r="D300" s="47"/>
      <c r="E300" s="47"/>
      <c r="F300" s="47"/>
      <c r="G300" s="47"/>
      <c r="H300" s="47"/>
      <c r="I300" s="46"/>
      <c r="J300" s="47"/>
      <c r="K300" s="46"/>
      <c r="L300" s="47"/>
      <c r="M300" s="47"/>
    </row>
    <row r="301" spans="3:13" ht="12.75">
      <c r="C301" s="47"/>
      <c r="D301" s="47"/>
      <c r="E301" s="47"/>
      <c r="F301" s="47"/>
      <c r="G301" s="47"/>
      <c r="H301" s="47"/>
      <c r="I301" s="46"/>
      <c r="J301" s="47"/>
      <c r="K301" s="46"/>
      <c r="L301" s="47"/>
      <c r="M301" s="47"/>
    </row>
    <row r="302" spans="3:13" ht="12.75">
      <c r="C302" s="47"/>
      <c r="D302" s="47"/>
      <c r="E302" s="47"/>
      <c r="F302" s="47"/>
      <c r="G302" s="47"/>
      <c r="H302" s="47"/>
      <c r="I302" s="46"/>
      <c r="J302" s="47"/>
      <c r="K302" s="46"/>
      <c r="L302" s="47"/>
      <c r="M302" s="47"/>
    </row>
    <row r="303" spans="3:13" ht="12.75">
      <c r="C303" s="47"/>
      <c r="D303" s="47"/>
      <c r="E303" s="47"/>
      <c r="F303" s="47"/>
      <c r="G303" s="47"/>
      <c r="H303" s="47"/>
      <c r="I303" s="46"/>
      <c r="J303" s="47"/>
      <c r="K303" s="46"/>
      <c r="L303" s="47"/>
      <c r="M303" s="47"/>
    </row>
    <row r="304" spans="3:13" ht="12.75">
      <c r="C304" s="47"/>
      <c r="D304" s="47"/>
      <c r="E304" s="47"/>
      <c r="F304" s="47"/>
      <c r="G304" s="47"/>
      <c r="H304" s="47"/>
      <c r="I304" s="46"/>
      <c r="J304" s="47"/>
      <c r="K304" s="46"/>
      <c r="L304" s="47"/>
      <c r="M304" s="47"/>
    </row>
    <row r="305" spans="3:13" ht="12.75">
      <c r="C305" s="47"/>
      <c r="D305" s="47"/>
      <c r="E305" s="47"/>
      <c r="F305" s="47"/>
      <c r="G305" s="47"/>
      <c r="H305" s="47"/>
      <c r="I305" s="46"/>
      <c r="J305" s="47"/>
      <c r="K305" s="46"/>
      <c r="L305" s="47"/>
      <c r="M305" s="47"/>
    </row>
    <row r="306" spans="3:13" ht="12.75">
      <c r="C306" s="47"/>
      <c r="D306" s="47"/>
      <c r="E306" s="47"/>
      <c r="F306" s="47"/>
      <c r="G306" s="47"/>
      <c r="H306" s="47"/>
      <c r="I306" s="46"/>
      <c r="J306" s="47"/>
      <c r="K306" s="46"/>
      <c r="L306" s="47"/>
      <c r="M306" s="47"/>
    </row>
    <row r="307" spans="3:13" ht="12.75">
      <c r="C307" s="47"/>
      <c r="D307" s="47"/>
      <c r="E307" s="47"/>
      <c r="F307" s="47"/>
      <c r="G307" s="47"/>
      <c r="H307" s="47"/>
      <c r="I307" s="46"/>
      <c r="J307" s="47"/>
      <c r="K307" s="46"/>
      <c r="L307" s="47"/>
      <c r="M307" s="47"/>
    </row>
    <row r="308" spans="3:13" ht="12.75">
      <c r="C308" s="47"/>
      <c r="D308" s="47"/>
      <c r="E308" s="47"/>
      <c r="F308" s="47"/>
      <c r="G308" s="47"/>
      <c r="H308" s="47"/>
      <c r="I308" s="46"/>
      <c r="J308" s="47"/>
      <c r="K308" s="46"/>
      <c r="L308" s="47"/>
      <c r="M308" s="47"/>
    </row>
    <row r="309" spans="3:13" ht="12.75">
      <c r="C309" s="47"/>
      <c r="D309" s="47"/>
      <c r="E309" s="47"/>
      <c r="F309" s="47"/>
      <c r="G309" s="47"/>
      <c r="H309" s="47"/>
      <c r="I309" s="46"/>
      <c r="J309" s="47"/>
      <c r="K309" s="46"/>
      <c r="L309" s="47"/>
      <c r="M309" s="47"/>
    </row>
    <row r="310" spans="3:13" ht="12.75">
      <c r="C310" s="47"/>
      <c r="D310" s="47"/>
      <c r="E310" s="47"/>
      <c r="F310" s="47"/>
      <c r="G310" s="47"/>
      <c r="H310" s="47"/>
      <c r="I310" s="46"/>
      <c r="J310" s="47"/>
      <c r="K310" s="46"/>
      <c r="L310" s="47"/>
      <c r="M310" s="47"/>
    </row>
    <row r="311" spans="3:13" ht="12.75">
      <c r="C311" s="47"/>
      <c r="D311" s="47"/>
      <c r="E311" s="47"/>
      <c r="F311" s="47"/>
      <c r="G311" s="47"/>
      <c r="H311" s="47"/>
      <c r="I311" s="46"/>
      <c r="J311" s="47"/>
      <c r="K311" s="46"/>
      <c r="L311" s="47"/>
      <c r="M311" s="47"/>
    </row>
    <row r="312" spans="3:13" ht="12.75">
      <c r="C312" s="47"/>
      <c r="D312" s="47"/>
      <c r="E312" s="47"/>
      <c r="F312" s="47"/>
      <c r="G312" s="47"/>
      <c r="H312" s="47"/>
      <c r="I312" s="46"/>
      <c r="J312" s="47"/>
      <c r="K312" s="46"/>
      <c r="L312" s="47"/>
      <c r="M312" s="47"/>
    </row>
    <row r="313" spans="3:13" ht="12.75">
      <c r="C313" s="47"/>
      <c r="D313" s="47"/>
      <c r="E313" s="47"/>
      <c r="F313" s="47"/>
      <c r="G313" s="47"/>
      <c r="H313" s="47"/>
      <c r="I313" s="46"/>
      <c r="J313" s="47"/>
      <c r="K313" s="46"/>
      <c r="L313" s="47"/>
      <c r="M313" s="47"/>
    </row>
    <row r="314" spans="3:13" ht="12.75">
      <c r="C314" s="47"/>
      <c r="D314" s="47"/>
      <c r="E314" s="47"/>
      <c r="F314" s="47"/>
      <c r="G314" s="47"/>
      <c r="H314" s="47"/>
      <c r="I314" s="46"/>
      <c r="J314" s="47"/>
      <c r="K314" s="46"/>
      <c r="L314" s="47"/>
      <c r="M314" s="47"/>
    </row>
    <row r="315" spans="3:13" ht="12.75">
      <c r="C315" s="47"/>
      <c r="D315" s="47"/>
      <c r="E315" s="47"/>
      <c r="F315" s="47"/>
      <c r="G315" s="47"/>
      <c r="H315" s="47"/>
      <c r="I315" s="46"/>
      <c r="J315" s="47"/>
      <c r="K315" s="46"/>
      <c r="L315" s="47"/>
      <c r="M315" s="47"/>
    </row>
    <row r="316" spans="3:13" ht="12.75">
      <c r="C316" s="47"/>
      <c r="D316" s="47"/>
      <c r="E316" s="47"/>
      <c r="F316" s="47"/>
      <c r="G316" s="47"/>
      <c r="H316" s="47"/>
      <c r="I316" s="46"/>
      <c r="J316" s="47"/>
      <c r="K316" s="46"/>
      <c r="L316" s="47"/>
      <c r="M316" s="47"/>
    </row>
    <row r="317" spans="3:13" ht="12.75">
      <c r="C317" s="47"/>
      <c r="D317" s="47"/>
      <c r="E317" s="47"/>
      <c r="F317" s="47"/>
      <c r="G317" s="47"/>
      <c r="H317" s="47"/>
      <c r="I317" s="46"/>
      <c r="J317" s="47"/>
      <c r="K317" s="46"/>
      <c r="L317" s="47"/>
      <c r="M317" s="47"/>
    </row>
    <row r="318" spans="3:13" ht="12.75">
      <c r="C318" s="47"/>
      <c r="D318" s="47"/>
      <c r="E318" s="47"/>
      <c r="F318" s="47"/>
      <c r="G318" s="47"/>
      <c r="H318" s="47"/>
      <c r="I318" s="46"/>
      <c r="J318" s="47"/>
      <c r="K318" s="46"/>
      <c r="L318" s="47"/>
      <c r="M318" s="47"/>
    </row>
    <row r="319" spans="3:13" ht="12.75">
      <c r="C319" s="47"/>
      <c r="D319" s="47"/>
      <c r="E319" s="47"/>
      <c r="F319" s="47"/>
      <c r="G319" s="47"/>
      <c r="H319" s="47"/>
      <c r="I319" s="46"/>
      <c r="J319" s="47"/>
      <c r="K319" s="46"/>
      <c r="L319" s="47"/>
      <c r="M319" s="47"/>
    </row>
    <row r="320" spans="3:13" ht="12.75">
      <c r="C320" s="47"/>
      <c r="D320" s="47"/>
      <c r="E320" s="47"/>
      <c r="F320" s="47"/>
      <c r="G320" s="47"/>
      <c r="H320" s="47"/>
      <c r="I320" s="46"/>
      <c r="J320" s="47"/>
      <c r="K320" s="46"/>
      <c r="L320" s="47"/>
      <c r="M320" s="47"/>
    </row>
    <row r="321" spans="3:13" ht="12.75">
      <c r="C321" s="47"/>
      <c r="D321" s="47"/>
      <c r="E321" s="47"/>
      <c r="F321" s="47"/>
      <c r="G321" s="47"/>
      <c r="H321" s="47"/>
      <c r="I321" s="46"/>
      <c r="J321" s="47"/>
      <c r="K321" s="46"/>
      <c r="L321" s="47"/>
      <c r="M321" s="47"/>
    </row>
    <row r="322" spans="3:13" ht="12.75">
      <c r="C322" s="47"/>
      <c r="D322" s="47"/>
      <c r="E322" s="47"/>
      <c r="F322" s="47"/>
      <c r="G322" s="47"/>
      <c r="H322" s="47"/>
      <c r="I322" s="46"/>
      <c r="J322" s="47"/>
      <c r="K322" s="46"/>
      <c r="L322" s="47"/>
      <c r="M322" s="47"/>
    </row>
    <row r="323" spans="3:13" ht="12.75">
      <c r="C323" s="47"/>
      <c r="D323" s="47"/>
      <c r="E323" s="47"/>
      <c r="F323" s="47"/>
      <c r="G323" s="47"/>
      <c r="H323" s="47"/>
      <c r="I323" s="46"/>
      <c r="J323" s="47"/>
      <c r="K323" s="46"/>
      <c r="L323" s="47"/>
      <c r="M323" s="47"/>
    </row>
    <row r="324" spans="3:13" ht="12.75">
      <c r="C324" s="47"/>
      <c r="D324" s="47"/>
      <c r="E324" s="47"/>
      <c r="F324" s="47"/>
      <c r="G324" s="47"/>
      <c r="H324" s="47"/>
      <c r="I324" s="46"/>
      <c r="J324" s="47"/>
      <c r="K324" s="46"/>
      <c r="L324" s="47"/>
      <c r="M324" s="47"/>
    </row>
    <row r="325" spans="3:13" ht="12.75">
      <c r="C325" s="47"/>
      <c r="D325" s="47"/>
      <c r="E325" s="47"/>
      <c r="F325" s="47"/>
      <c r="G325" s="47"/>
      <c r="H325" s="47"/>
      <c r="I325" s="46"/>
      <c r="J325" s="47"/>
      <c r="K325" s="46"/>
      <c r="L325" s="47"/>
      <c r="M325" s="47"/>
    </row>
    <row r="326" spans="3:13" ht="12.75">
      <c r="C326" s="47"/>
      <c r="D326" s="47"/>
      <c r="E326" s="47"/>
      <c r="F326" s="47"/>
      <c r="G326" s="47"/>
      <c r="H326" s="47"/>
      <c r="I326" s="46"/>
      <c r="J326" s="47"/>
      <c r="K326" s="46"/>
      <c r="L326" s="47"/>
      <c r="M326" s="47"/>
    </row>
    <row r="327" spans="3:13" ht="12.75">
      <c r="C327" s="47"/>
      <c r="D327" s="47"/>
      <c r="E327" s="47"/>
      <c r="F327" s="47"/>
      <c r="G327" s="47"/>
      <c r="H327" s="47"/>
      <c r="I327" s="46"/>
      <c r="J327" s="47"/>
      <c r="K327" s="46"/>
      <c r="L327" s="47"/>
      <c r="M327" s="47"/>
    </row>
    <row r="328" spans="3:13" ht="12.75">
      <c r="C328" s="47"/>
      <c r="D328" s="47"/>
      <c r="E328" s="47"/>
      <c r="F328" s="47"/>
      <c r="G328" s="47"/>
      <c r="H328" s="47"/>
      <c r="I328" s="46"/>
      <c r="J328" s="47"/>
      <c r="K328" s="46"/>
      <c r="L328" s="47"/>
      <c r="M328" s="47"/>
    </row>
    <row r="329" spans="3:13" ht="12.75">
      <c r="C329" s="47"/>
      <c r="D329" s="47"/>
      <c r="E329" s="47"/>
      <c r="F329" s="47"/>
      <c r="G329" s="47"/>
      <c r="H329" s="47"/>
      <c r="I329" s="46"/>
      <c r="J329" s="47"/>
      <c r="K329" s="46"/>
      <c r="L329" s="47"/>
      <c r="M329" s="47"/>
    </row>
    <row r="330" spans="3:13" ht="12.75">
      <c r="C330" s="47"/>
      <c r="D330" s="47"/>
      <c r="E330" s="47"/>
      <c r="F330" s="47"/>
      <c r="G330" s="47"/>
      <c r="H330" s="47"/>
      <c r="I330" s="46"/>
      <c r="J330" s="47"/>
      <c r="K330" s="46"/>
      <c r="L330" s="47"/>
      <c r="M330" s="47"/>
    </row>
    <row r="331" spans="3:13" ht="12.75">
      <c r="C331" s="47"/>
      <c r="D331" s="47"/>
      <c r="E331" s="47"/>
      <c r="F331" s="47"/>
      <c r="G331" s="47"/>
      <c r="H331" s="47"/>
      <c r="I331" s="46"/>
      <c r="J331" s="47"/>
      <c r="K331" s="46"/>
      <c r="L331" s="47"/>
      <c r="M331" s="47"/>
    </row>
    <row r="332" spans="3:13" ht="12.75">
      <c r="C332" s="47"/>
      <c r="D332" s="47"/>
      <c r="E332" s="47"/>
      <c r="F332" s="47"/>
      <c r="G332" s="47"/>
      <c r="H332" s="47"/>
      <c r="I332" s="46"/>
      <c r="J332" s="47"/>
      <c r="K332" s="46"/>
      <c r="L332" s="47"/>
      <c r="M332" s="47"/>
    </row>
    <row r="333" spans="3:13" ht="12.75">
      <c r="C333" s="47"/>
      <c r="D333" s="47"/>
      <c r="E333" s="47"/>
      <c r="F333" s="47"/>
      <c r="G333" s="47"/>
      <c r="H333" s="47"/>
      <c r="I333" s="46"/>
      <c r="J333" s="47"/>
      <c r="K333" s="46"/>
      <c r="L333" s="47"/>
      <c r="M333" s="47"/>
    </row>
    <row r="334" spans="3:13" ht="12.75">
      <c r="C334" s="47"/>
      <c r="D334" s="47"/>
      <c r="E334" s="47"/>
      <c r="F334" s="47"/>
      <c r="G334" s="47"/>
      <c r="H334" s="47"/>
      <c r="I334" s="46"/>
      <c r="J334" s="47"/>
      <c r="K334" s="46"/>
      <c r="L334" s="47"/>
      <c r="M334" s="47"/>
    </row>
    <row r="335" spans="3:13" ht="12.75">
      <c r="C335" s="47"/>
      <c r="D335" s="47"/>
      <c r="E335" s="47"/>
      <c r="F335" s="47"/>
      <c r="G335" s="47"/>
      <c r="H335" s="47"/>
      <c r="I335" s="46"/>
      <c r="J335" s="47"/>
      <c r="K335" s="46"/>
      <c r="L335" s="47"/>
      <c r="M335" s="47"/>
    </row>
    <row r="336" spans="3:13" ht="12.75">
      <c r="C336" s="47"/>
      <c r="D336" s="47"/>
      <c r="E336" s="47"/>
      <c r="F336" s="47"/>
      <c r="G336" s="47"/>
      <c r="H336" s="47"/>
      <c r="I336" s="46"/>
      <c r="J336" s="47"/>
      <c r="K336" s="46"/>
      <c r="L336" s="47"/>
      <c r="M336" s="47"/>
    </row>
    <row r="337" spans="3:13" ht="12.75">
      <c r="C337" s="47"/>
      <c r="D337" s="47"/>
      <c r="E337" s="47"/>
      <c r="F337" s="47"/>
      <c r="G337" s="47"/>
      <c r="H337" s="47"/>
      <c r="I337" s="46"/>
      <c r="J337" s="47"/>
      <c r="K337" s="46"/>
      <c r="L337" s="47"/>
      <c r="M337" s="47"/>
    </row>
    <row r="338" spans="3:13" ht="12.75">
      <c r="C338" s="47"/>
      <c r="D338" s="47"/>
      <c r="E338" s="47"/>
      <c r="F338" s="47"/>
      <c r="G338" s="47"/>
      <c r="H338" s="47"/>
      <c r="I338" s="46"/>
      <c r="J338" s="47"/>
      <c r="K338" s="46"/>
      <c r="L338" s="47"/>
      <c r="M338" s="47"/>
    </row>
    <row r="339" spans="3:13" ht="12.75">
      <c r="C339" s="47"/>
      <c r="D339" s="47"/>
      <c r="E339" s="47"/>
      <c r="F339" s="47"/>
      <c r="G339" s="47"/>
      <c r="H339" s="47"/>
      <c r="I339" s="46"/>
      <c r="J339" s="47"/>
      <c r="K339" s="46"/>
      <c r="L339" s="47"/>
      <c r="M339" s="47"/>
    </row>
    <row r="340" spans="3:13" ht="12.75">
      <c r="C340" s="47"/>
      <c r="D340" s="47"/>
      <c r="E340" s="47"/>
      <c r="F340" s="47"/>
      <c r="G340" s="47"/>
      <c r="H340" s="47"/>
      <c r="I340" s="46"/>
      <c r="J340" s="47"/>
      <c r="K340" s="46"/>
      <c r="L340" s="47"/>
      <c r="M340" s="47"/>
    </row>
    <row r="341" spans="3:13" ht="12.75">
      <c r="C341" s="47"/>
      <c r="D341" s="47"/>
      <c r="E341" s="47"/>
      <c r="F341" s="47"/>
      <c r="G341" s="47"/>
      <c r="H341" s="47"/>
      <c r="I341" s="46"/>
      <c r="J341" s="47"/>
      <c r="K341" s="46"/>
      <c r="L341" s="47"/>
      <c r="M341" s="47"/>
    </row>
    <row r="342" spans="3:13" ht="12.75">
      <c r="C342" s="47"/>
      <c r="D342" s="47"/>
      <c r="E342" s="47"/>
      <c r="F342" s="47"/>
      <c r="G342" s="47"/>
      <c r="H342" s="47"/>
      <c r="I342" s="46"/>
      <c r="J342" s="47"/>
      <c r="K342" s="46"/>
      <c r="L342" s="47"/>
      <c r="M342" s="47"/>
    </row>
    <row r="343" spans="3:13" ht="12.75">
      <c r="C343" s="47"/>
      <c r="D343" s="47"/>
      <c r="E343" s="47"/>
      <c r="F343" s="47"/>
      <c r="G343" s="47"/>
      <c r="H343" s="47"/>
      <c r="I343" s="46"/>
      <c r="J343" s="47"/>
      <c r="K343" s="46"/>
      <c r="L343" s="47"/>
      <c r="M343" s="47"/>
    </row>
    <row r="344" spans="3:13" ht="12.75">
      <c r="C344" s="47"/>
      <c r="D344" s="47"/>
      <c r="E344" s="47"/>
      <c r="F344" s="47"/>
      <c r="G344" s="47"/>
      <c r="H344" s="47"/>
      <c r="I344" s="46"/>
      <c r="J344" s="47"/>
      <c r="K344" s="46"/>
      <c r="L344" s="47"/>
      <c r="M344" s="47"/>
    </row>
    <row r="345" spans="3:13" ht="12.75">
      <c r="C345" s="47"/>
      <c r="D345" s="47"/>
      <c r="E345" s="47"/>
      <c r="F345" s="47"/>
      <c r="G345" s="47"/>
      <c r="H345" s="47"/>
      <c r="I345" s="46"/>
      <c r="J345" s="47"/>
      <c r="K345" s="46"/>
      <c r="L345" s="47"/>
      <c r="M345" s="47"/>
    </row>
    <row r="346" spans="3:13" ht="12.75">
      <c r="C346" s="47"/>
      <c r="D346" s="47"/>
      <c r="E346" s="47"/>
      <c r="F346" s="47"/>
      <c r="G346" s="47"/>
      <c r="H346" s="47"/>
      <c r="I346" s="46"/>
      <c r="J346" s="47"/>
      <c r="K346" s="46"/>
      <c r="L346" s="47"/>
      <c r="M346" s="47"/>
    </row>
    <row r="347" spans="3:13" ht="12.75">
      <c r="C347" s="47"/>
      <c r="D347" s="47"/>
      <c r="E347" s="47"/>
      <c r="F347" s="47"/>
      <c r="G347" s="47"/>
      <c r="H347" s="47"/>
      <c r="I347" s="46"/>
      <c r="J347" s="47"/>
      <c r="K347" s="46"/>
      <c r="L347" s="47"/>
      <c r="M347" s="47"/>
    </row>
    <row r="348" spans="3:13" ht="12.75">
      <c r="C348" s="47"/>
      <c r="D348" s="47"/>
      <c r="E348" s="47"/>
      <c r="F348" s="47"/>
      <c r="G348" s="47"/>
      <c r="H348" s="47"/>
      <c r="I348" s="46"/>
      <c r="J348" s="47"/>
      <c r="K348" s="46"/>
      <c r="L348" s="47"/>
      <c r="M348" s="47"/>
    </row>
    <row r="349" spans="3:13" ht="12.75">
      <c r="C349" s="47"/>
      <c r="D349" s="47"/>
      <c r="E349" s="47"/>
      <c r="F349" s="47"/>
      <c r="G349" s="47"/>
      <c r="H349" s="47"/>
      <c r="I349" s="46"/>
      <c r="J349" s="47"/>
      <c r="K349" s="46"/>
      <c r="L349" s="47"/>
      <c r="M349" s="47"/>
    </row>
    <row r="350" spans="3:13" ht="12.75">
      <c r="C350" s="47"/>
      <c r="D350" s="47"/>
      <c r="E350" s="47"/>
      <c r="F350" s="47"/>
      <c r="G350" s="47"/>
      <c r="H350" s="47"/>
      <c r="I350" s="46"/>
      <c r="J350" s="47"/>
      <c r="K350" s="46"/>
      <c r="L350" s="47"/>
      <c r="M350" s="47"/>
    </row>
    <row r="351" spans="3:13" ht="12.75">
      <c r="C351" s="47"/>
      <c r="D351" s="47"/>
      <c r="E351" s="47"/>
      <c r="F351" s="47"/>
      <c r="G351" s="47"/>
      <c r="H351" s="47"/>
      <c r="I351" s="46"/>
      <c r="J351" s="47"/>
      <c r="K351" s="46"/>
      <c r="L351" s="47"/>
      <c r="M351" s="47"/>
    </row>
    <row r="352" spans="3:13" ht="12.75">
      <c r="C352" s="47"/>
      <c r="D352" s="47"/>
      <c r="E352" s="47"/>
      <c r="F352" s="47"/>
      <c r="G352" s="47"/>
      <c r="H352" s="47"/>
      <c r="I352" s="46"/>
      <c r="J352" s="47"/>
      <c r="K352" s="46"/>
      <c r="L352" s="47"/>
      <c r="M352" s="47"/>
    </row>
    <row r="353" spans="3:13" ht="12.75">
      <c r="C353" s="47"/>
      <c r="D353" s="47"/>
      <c r="E353" s="47"/>
      <c r="F353" s="47"/>
      <c r="G353" s="47"/>
      <c r="H353" s="47"/>
      <c r="I353" s="46"/>
      <c r="J353" s="47"/>
      <c r="K353" s="46"/>
      <c r="L353" s="47"/>
      <c r="M353" s="47"/>
    </row>
    <row r="354" spans="3:13" ht="12.75">
      <c r="C354" s="47"/>
      <c r="D354" s="47"/>
      <c r="E354" s="47"/>
      <c r="F354" s="47"/>
      <c r="G354" s="47"/>
      <c r="H354" s="47"/>
      <c r="I354" s="46"/>
      <c r="J354" s="47"/>
      <c r="K354" s="46"/>
      <c r="L354" s="47"/>
      <c r="M354" s="47"/>
    </row>
    <row r="355" spans="3:13" ht="12.75">
      <c r="C355" s="47"/>
      <c r="D355" s="47"/>
      <c r="E355" s="47"/>
      <c r="F355" s="47"/>
      <c r="G355" s="47"/>
      <c r="H355" s="47"/>
      <c r="I355" s="46"/>
      <c r="J355" s="47"/>
      <c r="K355" s="46"/>
      <c r="L355" s="47"/>
      <c r="M355" s="47"/>
    </row>
    <row r="356" spans="3:13" ht="12.75">
      <c r="C356" s="47"/>
      <c r="D356" s="47"/>
      <c r="E356" s="47"/>
      <c r="F356" s="47"/>
      <c r="G356" s="47"/>
      <c r="H356" s="47"/>
      <c r="I356" s="46"/>
      <c r="J356" s="47"/>
      <c r="K356" s="46"/>
      <c r="L356" s="47"/>
      <c r="M356" s="47"/>
    </row>
    <row r="357" spans="3:13" ht="12.75">
      <c r="C357" s="47"/>
      <c r="D357" s="47"/>
      <c r="E357" s="47"/>
      <c r="F357" s="47"/>
      <c r="G357" s="47"/>
      <c r="H357" s="47"/>
      <c r="I357" s="46"/>
      <c r="J357" s="47"/>
      <c r="K357" s="46"/>
      <c r="L357" s="47"/>
      <c r="M357" s="47"/>
    </row>
    <row r="358" spans="3:13" ht="12.75">
      <c r="C358" s="47"/>
      <c r="D358" s="47"/>
      <c r="E358" s="47"/>
      <c r="F358" s="47"/>
      <c r="G358" s="47"/>
      <c r="H358" s="47"/>
      <c r="I358" s="46"/>
      <c r="J358" s="47"/>
      <c r="K358" s="46"/>
      <c r="L358" s="47"/>
      <c r="M358" s="47"/>
    </row>
    <row r="359" spans="3:13" ht="12.75">
      <c r="C359" s="47"/>
      <c r="D359" s="47"/>
      <c r="E359" s="47"/>
      <c r="F359" s="47"/>
      <c r="G359" s="47"/>
      <c r="H359" s="47"/>
      <c r="I359" s="46"/>
      <c r="J359" s="47"/>
      <c r="K359" s="46"/>
      <c r="L359" s="47"/>
      <c r="M359" s="47"/>
    </row>
    <row r="360" spans="3:13" ht="12.75">
      <c r="C360" s="47"/>
      <c r="D360" s="47"/>
      <c r="E360" s="47"/>
      <c r="F360" s="47"/>
      <c r="G360" s="47"/>
      <c r="H360" s="47"/>
      <c r="I360" s="46"/>
      <c r="J360" s="47"/>
      <c r="K360" s="46"/>
      <c r="L360" s="47"/>
      <c r="M360" s="47"/>
    </row>
    <row r="361" spans="3:13" ht="12.75">
      <c r="C361" s="47"/>
      <c r="D361" s="47"/>
      <c r="E361" s="47"/>
      <c r="F361" s="47"/>
      <c r="G361" s="47"/>
      <c r="H361" s="47"/>
      <c r="I361" s="46"/>
      <c r="J361" s="47"/>
      <c r="K361" s="46"/>
      <c r="L361" s="47"/>
      <c r="M361" s="47"/>
    </row>
    <row r="362" spans="3:13" ht="12.75">
      <c r="C362" s="47"/>
      <c r="D362" s="47"/>
      <c r="E362" s="47"/>
      <c r="F362" s="47"/>
      <c r="G362" s="47"/>
      <c r="H362" s="47"/>
      <c r="I362" s="46"/>
      <c r="J362" s="47"/>
      <c r="K362" s="46"/>
      <c r="L362" s="47"/>
      <c r="M362" s="47"/>
    </row>
    <row r="363" spans="3:13" ht="12.75">
      <c r="C363" s="47"/>
      <c r="D363" s="47"/>
      <c r="E363" s="47"/>
      <c r="F363" s="47"/>
      <c r="G363" s="47"/>
      <c r="H363" s="47"/>
      <c r="I363" s="46"/>
      <c r="J363" s="47"/>
      <c r="K363" s="46"/>
      <c r="L363" s="47"/>
      <c r="M363" s="47"/>
    </row>
    <row r="364" spans="3:13" ht="12.75">
      <c r="C364" s="47"/>
      <c r="D364" s="47"/>
      <c r="E364" s="47"/>
      <c r="F364" s="47"/>
      <c r="G364" s="47"/>
      <c r="H364" s="47"/>
      <c r="I364" s="46"/>
      <c r="J364" s="47"/>
      <c r="K364" s="46"/>
      <c r="L364" s="47"/>
      <c r="M364" s="47"/>
    </row>
    <row r="365" spans="3:13" ht="12.75">
      <c r="C365" s="47"/>
      <c r="D365" s="47"/>
      <c r="E365" s="47"/>
      <c r="F365" s="47"/>
      <c r="G365" s="47"/>
      <c r="H365" s="47"/>
      <c r="I365" s="46"/>
      <c r="J365" s="47"/>
      <c r="K365" s="46"/>
      <c r="L365" s="47"/>
      <c r="M365" s="47"/>
    </row>
    <row r="366" spans="3:13" ht="12.75">
      <c r="C366" s="47"/>
      <c r="D366" s="47"/>
      <c r="E366" s="47"/>
      <c r="F366" s="47"/>
      <c r="G366" s="47"/>
      <c r="H366" s="47"/>
      <c r="I366" s="46"/>
      <c r="J366" s="47"/>
      <c r="K366" s="46"/>
      <c r="L366" s="47"/>
      <c r="M366" s="47"/>
    </row>
    <row r="367" spans="3:13" ht="12.75">
      <c r="C367" s="47"/>
      <c r="D367" s="47"/>
      <c r="E367" s="47"/>
      <c r="F367" s="47"/>
      <c r="G367" s="47"/>
      <c r="H367" s="47"/>
      <c r="I367" s="46"/>
      <c r="J367" s="47"/>
      <c r="K367" s="46"/>
      <c r="L367" s="47"/>
      <c r="M367" s="47"/>
    </row>
    <row r="368" spans="3:13" ht="12.75">
      <c r="C368" s="47"/>
      <c r="D368" s="47"/>
      <c r="E368" s="47"/>
      <c r="F368" s="47"/>
      <c r="G368" s="47"/>
      <c r="H368" s="47"/>
      <c r="I368" s="46"/>
      <c r="J368" s="47"/>
      <c r="K368" s="46"/>
      <c r="L368" s="47"/>
      <c r="M368" s="47"/>
    </row>
    <row r="369" spans="3:13" ht="12.75">
      <c r="C369" s="47"/>
      <c r="D369" s="47"/>
      <c r="E369" s="47"/>
      <c r="F369" s="47"/>
      <c r="G369" s="47"/>
      <c r="H369" s="47"/>
      <c r="I369" s="46"/>
      <c r="J369" s="47"/>
      <c r="K369" s="46"/>
      <c r="L369" s="47"/>
      <c r="M369" s="47"/>
    </row>
    <row r="370" spans="3:13" ht="12.75">
      <c r="C370" s="47"/>
      <c r="D370" s="47"/>
      <c r="E370" s="47"/>
      <c r="F370" s="47"/>
      <c r="G370" s="47"/>
      <c r="H370" s="47"/>
      <c r="I370" s="46"/>
      <c r="J370" s="47"/>
      <c r="K370" s="46"/>
      <c r="L370" s="47"/>
      <c r="M370" s="47"/>
    </row>
    <row r="371" spans="3:13" ht="12.75">
      <c r="C371" s="47"/>
      <c r="D371" s="47"/>
      <c r="E371" s="47"/>
      <c r="F371" s="47"/>
      <c r="G371" s="47"/>
      <c r="H371" s="47"/>
      <c r="I371" s="46"/>
      <c r="J371" s="47"/>
      <c r="K371" s="46"/>
      <c r="L371" s="47"/>
      <c r="M371" s="47"/>
    </row>
    <row r="372" spans="3:13" ht="12.75">
      <c r="C372" s="47"/>
      <c r="D372" s="47"/>
      <c r="E372" s="47"/>
      <c r="F372" s="47"/>
      <c r="G372" s="47"/>
      <c r="H372" s="47"/>
      <c r="I372" s="46"/>
      <c r="J372" s="47"/>
      <c r="K372" s="46"/>
      <c r="L372" s="47"/>
      <c r="M372" s="47"/>
    </row>
    <row r="373" spans="3:13" ht="12.75">
      <c r="C373" s="47"/>
      <c r="D373" s="47"/>
      <c r="E373" s="47"/>
      <c r="F373" s="47"/>
      <c r="G373" s="47"/>
      <c r="H373" s="47"/>
      <c r="I373" s="46"/>
      <c r="J373" s="47"/>
      <c r="K373" s="46"/>
      <c r="L373" s="47"/>
      <c r="M373" s="47"/>
    </row>
    <row r="374" spans="3:13" ht="12.75">
      <c r="C374" s="47"/>
      <c r="D374" s="47"/>
      <c r="E374" s="47"/>
      <c r="F374" s="47"/>
      <c r="G374" s="47"/>
      <c r="H374" s="47"/>
      <c r="I374" s="46"/>
      <c r="J374" s="47"/>
      <c r="K374" s="46"/>
      <c r="L374" s="47"/>
      <c r="M374" s="47"/>
    </row>
    <row r="375" spans="3:13" ht="12.75">
      <c r="C375" s="47"/>
      <c r="D375" s="47"/>
      <c r="E375" s="47"/>
      <c r="F375" s="47"/>
      <c r="G375" s="47"/>
      <c r="H375" s="47"/>
      <c r="I375" s="46"/>
      <c r="J375" s="47"/>
      <c r="K375" s="46"/>
      <c r="L375" s="47"/>
      <c r="M375" s="47"/>
    </row>
    <row r="376" spans="3:13" ht="12.75">
      <c r="C376" s="47"/>
      <c r="D376" s="47"/>
      <c r="E376" s="47"/>
      <c r="F376" s="47"/>
      <c r="G376" s="47"/>
      <c r="H376" s="47"/>
      <c r="I376" s="46"/>
      <c r="J376" s="47"/>
      <c r="K376" s="46"/>
      <c r="L376" s="47"/>
      <c r="M376" s="47"/>
    </row>
    <row r="377" spans="3:13" ht="12.75">
      <c r="C377" s="47"/>
      <c r="D377" s="47"/>
      <c r="E377" s="47"/>
      <c r="F377" s="47"/>
      <c r="G377" s="47"/>
      <c r="H377" s="47"/>
      <c r="I377" s="46"/>
      <c r="J377" s="47"/>
      <c r="K377" s="46"/>
      <c r="L377" s="47"/>
      <c r="M377" s="47"/>
    </row>
    <row r="378" spans="3:13" ht="12.75">
      <c r="C378" s="47"/>
      <c r="D378" s="47"/>
      <c r="E378" s="47"/>
      <c r="F378" s="47"/>
      <c r="G378" s="47"/>
      <c r="H378" s="47"/>
      <c r="I378" s="46"/>
      <c r="J378" s="47"/>
      <c r="K378" s="46"/>
      <c r="L378" s="47"/>
      <c r="M378" s="47"/>
    </row>
    <row r="379" spans="3:13" ht="12.75">
      <c r="C379" s="47"/>
      <c r="D379" s="47"/>
      <c r="E379" s="47"/>
      <c r="F379" s="47"/>
      <c r="G379" s="47"/>
      <c r="H379" s="47"/>
      <c r="I379" s="46"/>
      <c r="J379" s="47"/>
      <c r="K379" s="46"/>
      <c r="L379" s="47"/>
      <c r="M379" s="47"/>
    </row>
    <row r="380" spans="3:13" ht="12.75">
      <c r="C380" s="47"/>
      <c r="D380" s="47"/>
      <c r="E380" s="47"/>
      <c r="F380" s="47"/>
      <c r="G380" s="47"/>
      <c r="H380" s="47"/>
      <c r="I380" s="46"/>
      <c r="J380" s="47"/>
      <c r="K380" s="46"/>
      <c r="L380" s="47"/>
      <c r="M380" s="47"/>
    </row>
    <row r="381" spans="3:13" ht="12.75">
      <c r="C381" s="47"/>
      <c r="D381" s="47"/>
      <c r="E381" s="47"/>
      <c r="F381" s="47"/>
      <c r="G381" s="47"/>
      <c r="H381" s="47"/>
      <c r="I381" s="46"/>
      <c r="J381" s="47"/>
      <c r="K381" s="46"/>
      <c r="L381" s="47"/>
      <c r="M381" s="47"/>
    </row>
    <row r="382" spans="3:13" ht="12.75">
      <c r="C382" s="47"/>
      <c r="D382" s="47"/>
      <c r="E382" s="47"/>
      <c r="F382" s="47"/>
      <c r="G382" s="47"/>
      <c r="H382" s="47"/>
      <c r="I382" s="46"/>
      <c r="J382" s="47"/>
      <c r="K382" s="46"/>
      <c r="L382" s="47"/>
      <c r="M382" s="47"/>
    </row>
    <row r="383" spans="3:13" ht="12.75">
      <c r="C383" s="47"/>
      <c r="D383" s="47"/>
      <c r="E383" s="47"/>
      <c r="F383" s="47"/>
      <c r="G383" s="47"/>
      <c r="H383" s="47"/>
      <c r="I383" s="46"/>
      <c r="J383" s="47"/>
      <c r="K383" s="46"/>
      <c r="L383" s="47"/>
      <c r="M383" s="47"/>
    </row>
    <row r="384" spans="3:13" ht="12.75">
      <c r="C384" s="47"/>
      <c r="D384" s="47"/>
      <c r="E384" s="47"/>
      <c r="F384" s="47"/>
      <c r="G384" s="47"/>
      <c r="H384" s="47"/>
      <c r="I384" s="46"/>
      <c r="J384" s="47"/>
      <c r="K384" s="46"/>
      <c r="L384" s="47"/>
      <c r="M384" s="47"/>
    </row>
    <row r="385" spans="3:13" ht="12.75">
      <c r="C385" s="47"/>
      <c r="D385" s="47"/>
      <c r="E385" s="47"/>
      <c r="F385" s="47"/>
      <c r="G385" s="47"/>
      <c r="H385" s="47"/>
      <c r="I385" s="46"/>
      <c r="J385" s="47"/>
      <c r="K385" s="46"/>
      <c r="L385" s="47"/>
      <c r="M385" s="47"/>
    </row>
    <row r="386" spans="3:13" ht="12.75">
      <c r="C386" s="47"/>
      <c r="D386" s="47"/>
      <c r="E386" s="47"/>
      <c r="F386" s="47"/>
      <c r="G386" s="47"/>
      <c r="H386" s="47"/>
      <c r="I386" s="46"/>
      <c r="J386" s="47"/>
      <c r="K386" s="46"/>
      <c r="L386" s="47"/>
      <c r="M386" s="47"/>
    </row>
    <row r="387" spans="3:13" ht="12.75">
      <c r="C387" s="47"/>
      <c r="D387" s="47"/>
      <c r="E387" s="47"/>
      <c r="F387" s="47"/>
      <c r="G387" s="47"/>
      <c r="H387" s="47"/>
      <c r="I387" s="46"/>
      <c r="J387" s="47"/>
      <c r="K387" s="46"/>
      <c r="L387" s="47"/>
      <c r="M387" s="47"/>
    </row>
    <row r="388" spans="3:13" ht="12.75">
      <c r="C388" s="47"/>
      <c r="D388" s="47"/>
      <c r="E388" s="47"/>
      <c r="F388" s="47"/>
      <c r="G388" s="47"/>
      <c r="H388" s="47"/>
      <c r="I388" s="46"/>
      <c r="J388" s="47"/>
      <c r="K388" s="46"/>
      <c r="L388" s="47"/>
      <c r="M388" s="47"/>
    </row>
    <row r="389" spans="3:13" ht="12.75">
      <c r="C389" s="47"/>
      <c r="D389" s="47"/>
      <c r="E389" s="47"/>
      <c r="F389" s="47"/>
      <c r="G389" s="47"/>
      <c r="H389" s="47"/>
      <c r="I389" s="46"/>
      <c r="J389" s="47"/>
      <c r="K389" s="46"/>
      <c r="L389" s="47"/>
      <c r="M389" s="47"/>
    </row>
    <row r="390" spans="3:13" ht="12.75">
      <c r="C390" s="47"/>
      <c r="D390" s="47"/>
      <c r="E390" s="47"/>
      <c r="F390" s="47"/>
      <c r="G390" s="47"/>
      <c r="H390" s="47"/>
      <c r="I390" s="46"/>
      <c r="J390" s="47"/>
      <c r="K390" s="46"/>
      <c r="L390" s="47"/>
      <c r="M390" s="47"/>
    </row>
    <row r="391" spans="3:13" ht="12.75">
      <c r="C391" s="47"/>
      <c r="D391" s="47"/>
      <c r="E391" s="47"/>
      <c r="F391" s="47"/>
      <c r="G391" s="47"/>
      <c r="H391" s="47"/>
      <c r="I391" s="46"/>
      <c r="J391" s="47"/>
      <c r="K391" s="46"/>
      <c r="L391" s="47"/>
      <c r="M391" s="47"/>
    </row>
    <row r="392" spans="3:13" ht="12.75">
      <c r="C392" s="47"/>
      <c r="D392" s="47"/>
      <c r="E392" s="47"/>
      <c r="F392" s="47"/>
      <c r="G392" s="47"/>
      <c r="H392" s="47"/>
      <c r="I392" s="46"/>
      <c r="J392" s="47"/>
      <c r="K392" s="46"/>
      <c r="L392" s="47"/>
      <c r="M392" s="47"/>
    </row>
    <row r="393" spans="3:13" ht="12.75">
      <c r="C393" s="47"/>
      <c r="D393" s="47"/>
      <c r="E393" s="47"/>
      <c r="F393" s="47"/>
      <c r="G393" s="47"/>
      <c r="H393" s="47"/>
      <c r="I393" s="46"/>
      <c r="J393" s="47"/>
      <c r="K393" s="46"/>
      <c r="L393" s="47"/>
      <c r="M393" s="47"/>
    </row>
    <row r="394" spans="3:13" ht="12.75">
      <c r="C394" s="47"/>
      <c r="D394" s="47"/>
      <c r="E394" s="47"/>
      <c r="F394" s="47"/>
      <c r="G394" s="47"/>
      <c r="H394" s="47"/>
      <c r="I394" s="46"/>
      <c r="J394" s="47"/>
      <c r="K394" s="46"/>
      <c r="L394" s="47"/>
      <c r="M394" s="47"/>
    </row>
    <row r="395" spans="3:13" ht="12.75">
      <c r="C395" s="47"/>
      <c r="D395" s="47"/>
      <c r="E395" s="47"/>
      <c r="F395" s="47"/>
      <c r="G395" s="47"/>
      <c r="H395" s="47"/>
      <c r="I395" s="46"/>
      <c r="J395" s="47"/>
      <c r="K395" s="46"/>
      <c r="L395" s="47"/>
      <c r="M395" s="47"/>
    </row>
    <row r="396" spans="3:13" ht="12.75">
      <c r="C396" s="47"/>
      <c r="D396" s="47"/>
      <c r="E396" s="47"/>
      <c r="F396" s="47"/>
      <c r="G396" s="47"/>
      <c r="H396" s="47"/>
      <c r="I396" s="46"/>
      <c r="J396" s="47"/>
      <c r="K396" s="46"/>
      <c r="L396" s="47"/>
      <c r="M396" s="47"/>
    </row>
    <row r="397" spans="3:13" ht="12.75">
      <c r="C397" s="47"/>
      <c r="D397" s="47"/>
      <c r="E397" s="47"/>
      <c r="F397" s="47"/>
      <c r="G397" s="47"/>
      <c r="H397" s="47"/>
      <c r="I397" s="46"/>
      <c r="J397" s="47"/>
      <c r="K397" s="46"/>
      <c r="L397" s="47"/>
      <c r="M397" s="47"/>
    </row>
    <row r="398" spans="3:13" ht="12.75">
      <c r="C398" s="47"/>
      <c r="D398" s="47"/>
      <c r="E398" s="47"/>
      <c r="F398" s="47"/>
      <c r="G398" s="47"/>
      <c r="H398" s="47"/>
      <c r="I398" s="46"/>
      <c r="J398" s="47"/>
      <c r="K398" s="46"/>
      <c r="L398" s="47"/>
      <c r="M398" s="47"/>
    </row>
    <row r="399" spans="3:13" ht="12.75">
      <c r="C399" s="47"/>
      <c r="D399" s="47"/>
      <c r="E399" s="47"/>
      <c r="F399" s="47"/>
      <c r="G399" s="47"/>
      <c r="H399" s="47"/>
      <c r="I399" s="46"/>
      <c r="J399" s="47"/>
      <c r="K399" s="46"/>
      <c r="L399" s="47"/>
      <c r="M399" s="47"/>
    </row>
    <row r="400" spans="3:13" ht="12.75">
      <c r="C400" s="47"/>
      <c r="D400" s="47"/>
      <c r="E400" s="47"/>
      <c r="F400" s="47"/>
      <c r="G400" s="47"/>
      <c r="H400" s="47"/>
      <c r="I400" s="46"/>
      <c r="J400" s="47"/>
      <c r="K400" s="46"/>
      <c r="L400" s="47"/>
      <c r="M400" s="47"/>
    </row>
    <row r="401" spans="3:13" ht="12.75">
      <c r="C401" s="47"/>
      <c r="D401" s="47"/>
      <c r="E401" s="47"/>
      <c r="F401" s="47"/>
      <c r="G401" s="47"/>
      <c r="H401" s="47"/>
      <c r="I401" s="46"/>
      <c r="J401" s="47"/>
      <c r="K401" s="46"/>
      <c r="L401" s="47"/>
      <c r="M401" s="47"/>
    </row>
    <row r="402" spans="3:13" ht="12.75">
      <c r="C402" s="47"/>
      <c r="D402" s="47"/>
      <c r="E402" s="47"/>
      <c r="F402" s="47"/>
      <c r="G402" s="47"/>
      <c r="H402" s="47"/>
      <c r="I402" s="46"/>
      <c r="J402" s="47"/>
      <c r="K402" s="46"/>
      <c r="L402" s="47"/>
      <c r="M402" s="47"/>
    </row>
    <row r="403" spans="3:13" ht="12.75">
      <c r="C403" s="47"/>
      <c r="D403" s="47"/>
      <c r="E403" s="47"/>
      <c r="F403" s="47"/>
      <c r="G403" s="47"/>
      <c r="H403" s="47"/>
      <c r="I403" s="46"/>
      <c r="J403" s="47"/>
      <c r="K403" s="46"/>
      <c r="L403" s="47"/>
      <c r="M403" s="47"/>
    </row>
    <row r="404" spans="3:13" ht="12.75">
      <c r="C404" s="47"/>
      <c r="D404" s="47"/>
      <c r="E404" s="47"/>
      <c r="F404" s="47"/>
      <c r="G404" s="47"/>
      <c r="H404" s="47"/>
      <c r="I404" s="46"/>
      <c r="J404" s="47"/>
      <c r="K404" s="46"/>
      <c r="L404" s="47"/>
      <c r="M404" s="47"/>
    </row>
    <row r="405" spans="3:13" ht="12.75">
      <c r="C405" s="47"/>
      <c r="D405" s="47"/>
      <c r="E405" s="47"/>
      <c r="F405" s="47"/>
      <c r="G405" s="47"/>
      <c r="H405" s="47"/>
      <c r="I405" s="46"/>
      <c r="J405" s="47"/>
      <c r="K405" s="46"/>
      <c r="L405" s="47"/>
      <c r="M405" s="47"/>
    </row>
    <row r="406" spans="3:13" ht="12.75">
      <c r="C406" s="47"/>
      <c r="D406" s="47"/>
      <c r="E406" s="47"/>
      <c r="F406" s="47"/>
      <c r="G406" s="47"/>
      <c r="H406" s="47"/>
      <c r="I406" s="46"/>
      <c r="J406" s="47"/>
      <c r="K406" s="46"/>
      <c r="L406" s="47"/>
      <c r="M406" s="47"/>
    </row>
    <row r="407" spans="3:13" ht="12.75">
      <c r="C407" s="47"/>
      <c r="D407" s="47"/>
      <c r="E407" s="47"/>
      <c r="F407" s="47"/>
      <c r="G407" s="47"/>
      <c r="H407" s="47"/>
      <c r="I407" s="46"/>
      <c r="J407" s="47"/>
      <c r="K407" s="46"/>
      <c r="L407" s="47"/>
      <c r="M407" s="47"/>
    </row>
    <row r="408" spans="3:13" ht="12.75">
      <c r="C408" s="47"/>
      <c r="D408" s="47"/>
      <c r="E408" s="47"/>
      <c r="F408" s="47"/>
      <c r="G408" s="47"/>
      <c r="H408" s="47"/>
      <c r="I408" s="46"/>
      <c r="J408" s="47"/>
      <c r="K408" s="46"/>
      <c r="L408" s="47"/>
      <c r="M408" s="47"/>
    </row>
    <row r="409" spans="3:13" ht="12.75">
      <c r="C409" s="47"/>
      <c r="D409" s="47"/>
      <c r="E409" s="47"/>
      <c r="F409" s="47"/>
      <c r="G409" s="47"/>
      <c r="H409" s="47"/>
      <c r="I409" s="46"/>
      <c r="J409" s="47"/>
      <c r="K409" s="46"/>
      <c r="L409" s="47"/>
      <c r="M409" s="47"/>
    </row>
    <row r="410" spans="3:13" ht="12.75">
      <c r="C410" s="47"/>
      <c r="D410" s="47"/>
      <c r="E410" s="47"/>
      <c r="F410" s="47"/>
      <c r="G410" s="47"/>
      <c r="H410" s="47"/>
      <c r="I410" s="46"/>
      <c r="J410" s="47"/>
      <c r="K410" s="46"/>
      <c r="L410" s="47"/>
      <c r="M410" s="47"/>
    </row>
    <row r="411" spans="3:13" ht="12.75">
      <c r="C411" s="47"/>
      <c r="D411" s="47"/>
      <c r="E411" s="47"/>
      <c r="F411" s="47"/>
      <c r="G411" s="47"/>
      <c r="H411" s="47"/>
      <c r="I411" s="46"/>
      <c r="J411" s="47"/>
      <c r="K411" s="46"/>
      <c r="L411" s="47"/>
      <c r="M411" s="47"/>
    </row>
    <row r="412" spans="3:13" ht="12.75">
      <c r="C412" s="47"/>
      <c r="D412" s="47"/>
      <c r="E412" s="47"/>
      <c r="F412" s="47"/>
      <c r="G412" s="47"/>
      <c r="H412" s="47"/>
      <c r="I412" s="46"/>
      <c r="J412" s="47"/>
      <c r="K412" s="46"/>
      <c r="L412" s="47"/>
      <c r="M412" s="47"/>
    </row>
    <row r="413" spans="3:13" ht="12.75">
      <c r="C413" s="47"/>
      <c r="D413" s="47"/>
      <c r="E413" s="47"/>
      <c r="F413" s="47"/>
      <c r="G413" s="47"/>
      <c r="H413" s="47"/>
      <c r="I413" s="46"/>
      <c r="J413" s="47"/>
      <c r="K413" s="46"/>
      <c r="L413" s="47"/>
      <c r="M413" s="47"/>
    </row>
    <row r="414" spans="3:13" ht="12.75">
      <c r="C414" s="47"/>
      <c r="D414" s="47"/>
      <c r="E414" s="47"/>
      <c r="F414" s="47"/>
      <c r="G414" s="47"/>
      <c r="H414" s="47"/>
      <c r="I414" s="46"/>
      <c r="J414" s="47"/>
      <c r="K414" s="46"/>
      <c r="L414" s="47"/>
      <c r="M414" s="47"/>
    </row>
    <row r="415" spans="3:13" ht="12.75">
      <c r="C415" s="47"/>
      <c r="D415" s="47"/>
      <c r="E415" s="47"/>
      <c r="F415" s="47"/>
      <c r="G415" s="47"/>
      <c r="H415" s="47"/>
      <c r="I415" s="46"/>
      <c r="J415" s="47"/>
      <c r="K415" s="46"/>
      <c r="L415" s="47"/>
      <c r="M415" s="47"/>
    </row>
    <row r="416" spans="3:13" ht="12.75">
      <c r="C416" s="47"/>
      <c r="D416" s="47"/>
      <c r="E416" s="47"/>
      <c r="F416" s="47"/>
      <c r="G416" s="47"/>
      <c r="H416" s="47"/>
      <c r="I416" s="46"/>
      <c r="J416" s="47"/>
      <c r="K416" s="46"/>
      <c r="L416" s="47"/>
      <c r="M416" s="47"/>
    </row>
    <row r="417" spans="3:13" ht="12.75">
      <c r="C417" s="47"/>
      <c r="D417" s="47"/>
      <c r="E417" s="47"/>
      <c r="F417" s="47"/>
      <c r="G417" s="47"/>
      <c r="H417" s="47"/>
      <c r="I417" s="46"/>
      <c r="J417" s="47"/>
      <c r="K417" s="46"/>
      <c r="L417" s="47"/>
      <c r="M417" s="47"/>
    </row>
    <row r="418" spans="3:13" ht="12.75">
      <c r="C418" s="47"/>
      <c r="D418" s="47"/>
      <c r="E418" s="47"/>
      <c r="F418" s="47"/>
      <c r="G418" s="47"/>
      <c r="H418" s="47"/>
      <c r="I418" s="46"/>
      <c r="J418" s="47"/>
      <c r="K418" s="46"/>
      <c r="L418" s="47"/>
      <c r="M418" s="47"/>
    </row>
    <row r="419" spans="3:13" ht="12.75">
      <c r="C419" s="47"/>
      <c r="D419" s="47"/>
      <c r="E419" s="47"/>
      <c r="F419" s="47"/>
      <c r="G419" s="47"/>
      <c r="H419" s="47"/>
      <c r="I419" s="46"/>
      <c r="J419" s="47"/>
      <c r="K419" s="46"/>
      <c r="L419" s="47"/>
      <c r="M419" s="47"/>
    </row>
    <row r="420" spans="3:13" ht="12.75">
      <c r="C420" s="47"/>
      <c r="D420" s="47"/>
      <c r="E420" s="47"/>
      <c r="F420" s="47"/>
      <c r="G420" s="47"/>
      <c r="H420" s="47"/>
      <c r="I420" s="46"/>
      <c r="J420" s="47"/>
      <c r="K420" s="46"/>
      <c r="L420" s="47"/>
      <c r="M420" s="47"/>
    </row>
    <row r="421" spans="3:13" ht="12.75">
      <c r="C421" s="47"/>
      <c r="D421" s="47"/>
      <c r="E421" s="47"/>
      <c r="F421" s="47"/>
      <c r="G421" s="47"/>
      <c r="H421" s="47"/>
      <c r="I421" s="46"/>
      <c r="J421" s="47"/>
      <c r="K421" s="46"/>
      <c r="L421" s="47"/>
      <c r="M421" s="47"/>
    </row>
    <row r="422" spans="3:13" ht="12.75">
      <c r="C422" s="47"/>
      <c r="D422" s="47"/>
      <c r="E422" s="47"/>
      <c r="F422" s="47"/>
      <c r="G422" s="47"/>
      <c r="H422" s="47"/>
      <c r="I422" s="46"/>
      <c r="J422" s="47"/>
      <c r="K422" s="46"/>
      <c r="L422" s="47"/>
      <c r="M422" s="47"/>
    </row>
    <row r="423" spans="3:13" ht="12.75">
      <c r="C423" s="47"/>
      <c r="D423" s="47"/>
      <c r="E423" s="47"/>
      <c r="F423" s="47"/>
      <c r="G423" s="47"/>
      <c r="H423" s="47"/>
      <c r="I423" s="46"/>
      <c r="J423" s="47"/>
      <c r="K423" s="46"/>
      <c r="L423" s="47"/>
      <c r="M423" s="47"/>
    </row>
    <row r="424" spans="3:13" ht="12.75">
      <c r="C424" s="47"/>
      <c r="D424" s="47"/>
      <c r="E424" s="47"/>
      <c r="F424" s="47"/>
      <c r="G424" s="47"/>
      <c r="H424" s="47"/>
      <c r="I424" s="46"/>
      <c r="J424" s="47"/>
      <c r="K424" s="46"/>
      <c r="L424" s="47"/>
      <c r="M424" s="47"/>
    </row>
    <row r="425" spans="3:13" ht="12.75">
      <c r="C425" s="47"/>
      <c r="D425" s="47"/>
      <c r="E425" s="47"/>
      <c r="F425" s="47"/>
      <c r="G425" s="47"/>
      <c r="H425" s="47"/>
      <c r="I425" s="46"/>
      <c r="J425" s="47"/>
      <c r="K425" s="46"/>
      <c r="L425" s="47"/>
      <c r="M425" s="47"/>
    </row>
    <row r="426" spans="3:13" ht="12.75">
      <c r="C426" s="47"/>
      <c r="D426" s="47"/>
      <c r="E426" s="47"/>
      <c r="F426" s="47"/>
      <c r="G426" s="47"/>
      <c r="H426" s="47"/>
      <c r="I426" s="46"/>
      <c r="J426" s="47"/>
      <c r="K426" s="46"/>
      <c r="L426" s="47"/>
      <c r="M426" s="47"/>
    </row>
    <row r="427" spans="3:13" ht="12.75">
      <c r="C427" s="47"/>
      <c r="D427" s="47"/>
      <c r="E427" s="47"/>
      <c r="F427" s="47"/>
      <c r="G427" s="47"/>
      <c r="H427" s="47"/>
      <c r="I427" s="46"/>
      <c r="J427" s="47"/>
      <c r="K427" s="46"/>
      <c r="L427" s="47"/>
      <c r="M427" s="47"/>
    </row>
    <row r="428" spans="3:13" ht="12.75">
      <c r="C428" s="47"/>
      <c r="D428" s="47"/>
      <c r="E428" s="47"/>
      <c r="F428" s="47"/>
      <c r="G428" s="47"/>
      <c r="H428" s="47"/>
      <c r="I428" s="46"/>
      <c r="J428" s="47"/>
      <c r="K428" s="46"/>
      <c r="L428" s="47"/>
      <c r="M428" s="47"/>
    </row>
    <row r="429" spans="3:13" ht="12.75">
      <c r="C429" s="47"/>
      <c r="D429" s="47"/>
      <c r="E429" s="47"/>
      <c r="F429" s="47"/>
      <c r="G429" s="47"/>
      <c r="H429" s="47"/>
      <c r="I429" s="46"/>
      <c r="J429" s="47"/>
      <c r="K429" s="46"/>
      <c r="L429" s="47"/>
      <c r="M429" s="47"/>
    </row>
    <row r="430" spans="3:13" ht="12.75">
      <c r="C430" s="47"/>
      <c r="D430" s="47"/>
      <c r="E430" s="47"/>
      <c r="F430" s="47"/>
      <c r="G430" s="47"/>
      <c r="H430" s="47"/>
      <c r="I430" s="46"/>
      <c r="J430" s="47"/>
      <c r="K430" s="46"/>
      <c r="L430" s="47"/>
      <c r="M430" s="47"/>
    </row>
    <row r="431" spans="3:13" ht="12.75">
      <c r="C431" s="47"/>
      <c r="D431" s="47"/>
      <c r="E431" s="47"/>
      <c r="F431" s="47"/>
      <c r="G431" s="47"/>
      <c r="H431" s="47"/>
      <c r="I431" s="46"/>
      <c r="J431" s="47"/>
      <c r="K431" s="46"/>
      <c r="L431" s="47"/>
      <c r="M431" s="47"/>
    </row>
    <row r="432" spans="3:13" ht="12.75">
      <c r="C432" s="47"/>
      <c r="D432" s="47"/>
      <c r="E432" s="47"/>
      <c r="F432" s="47"/>
      <c r="G432" s="47"/>
      <c r="H432" s="47"/>
      <c r="I432" s="46"/>
      <c r="J432" s="47"/>
      <c r="K432" s="46"/>
      <c r="L432" s="47"/>
      <c r="M432" s="47"/>
    </row>
    <row r="433" spans="3:13" ht="12.75">
      <c r="C433" s="47"/>
      <c r="D433" s="47"/>
      <c r="E433" s="47"/>
      <c r="F433" s="47"/>
      <c r="G433" s="47"/>
      <c r="H433" s="47"/>
      <c r="I433" s="46"/>
      <c r="J433" s="47"/>
      <c r="K433" s="46"/>
      <c r="L433" s="47"/>
      <c r="M433" s="47"/>
    </row>
    <row r="434" spans="3:13" ht="12.75">
      <c r="C434" s="47"/>
      <c r="D434" s="47"/>
      <c r="E434" s="47"/>
      <c r="F434" s="47"/>
      <c r="G434" s="47"/>
      <c r="H434" s="47"/>
      <c r="I434" s="46"/>
      <c r="J434" s="47"/>
      <c r="K434" s="46"/>
      <c r="L434" s="47"/>
      <c r="M434" s="47"/>
    </row>
    <row r="435" spans="3:13" ht="12.75">
      <c r="C435" s="47"/>
      <c r="D435" s="47"/>
      <c r="E435" s="47"/>
      <c r="F435" s="47"/>
      <c r="G435" s="47"/>
      <c r="H435" s="47"/>
      <c r="I435" s="46"/>
      <c r="J435" s="47"/>
      <c r="K435" s="46"/>
      <c r="L435" s="47"/>
      <c r="M435" s="47"/>
    </row>
    <row r="436" spans="3:13" ht="12.75">
      <c r="C436" s="47"/>
      <c r="D436" s="47"/>
      <c r="E436" s="47"/>
      <c r="F436" s="47"/>
      <c r="G436" s="47"/>
      <c r="H436" s="47"/>
      <c r="I436" s="46"/>
      <c r="J436" s="47"/>
      <c r="K436" s="46"/>
      <c r="L436" s="47"/>
      <c r="M436" s="47"/>
    </row>
    <row r="437" spans="3:13" ht="12.75">
      <c r="C437" s="47"/>
      <c r="D437" s="47"/>
      <c r="E437" s="47"/>
      <c r="F437" s="47"/>
      <c r="G437" s="47"/>
      <c r="H437" s="47"/>
      <c r="I437" s="46"/>
      <c r="J437" s="47"/>
      <c r="K437" s="46"/>
      <c r="L437" s="47"/>
      <c r="M437" s="47"/>
    </row>
    <row r="438" spans="3:13" ht="12.75">
      <c r="C438" s="47"/>
      <c r="D438" s="47"/>
      <c r="E438" s="47"/>
      <c r="F438" s="47"/>
      <c r="G438" s="47"/>
      <c r="H438" s="47"/>
      <c r="I438" s="46"/>
      <c r="J438" s="47"/>
      <c r="K438" s="46"/>
      <c r="L438" s="47"/>
      <c r="M438" s="47"/>
    </row>
    <row r="439" spans="3:13" ht="12.75">
      <c r="C439" s="47"/>
      <c r="D439" s="47"/>
      <c r="E439" s="47"/>
      <c r="F439" s="47"/>
      <c r="G439" s="47"/>
      <c r="H439" s="47"/>
      <c r="I439" s="46"/>
      <c r="J439" s="47"/>
      <c r="K439" s="46"/>
      <c r="L439" s="47"/>
      <c r="M439" s="47"/>
    </row>
    <row r="440" spans="3:13" ht="12.75">
      <c r="C440" s="47"/>
      <c r="D440" s="47"/>
      <c r="E440" s="47"/>
      <c r="F440" s="47"/>
      <c r="G440" s="47"/>
      <c r="H440" s="47"/>
      <c r="I440" s="46"/>
      <c r="J440" s="47"/>
      <c r="K440" s="46"/>
      <c r="L440" s="47"/>
      <c r="M440" s="47"/>
    </row>
    <row r="441" spans="3:13" ht="12.75">
      <c r="C441" s="47"/>
      <c r="D441" s="47"/>
      <c r="E441" s="47"/>
      <c r="F441" s="47"/>
      <c r="G441" s="47"/>
      <c r="H441" s="47"/>
      <c r="I441" s="46"/>
      <c r="J441" s="47"/>
      <c r="K441" s="46"/>
      <c r="L441" s="47"/>
      <c r="M441" s="47"/>
    </row>
    <row r="442" spans="3:13" ht="12.75">
      <c r="C442" s="47"/>
      <c r="D442" s="47"/>
      <c r="E442" s="47"/>
      <c r="F442" s="47"/>
      <c r="G442" s="47"/>
      <c r="H442" s="47"/>
      <c r="I442" s="46"/>
      <c r="J442" s="47"/>
      <c r="K442" s="46"/>
      <c r="L442" s="47"/>
      <c r="M442" s="47"/>
    </row>
    <row r="443" spans="3:13" ht="12.75">
      <c r="C443" s="47"/>
      <c r="D443" s="47"/>
      <c r="E443" s="47"/>
      <c r="F443" s="47"/>
      <c r="G443" s="47"/>
      <c r="H443" s="47"/>
      <c r="I443" s="46"/>
      <c r="J443" s="47"/>
      <c r="K443" s="46"/>
      <c r="L443" s="47"/>
      <c r="M443" s="47"/>
    </row>
    <row r="444" spans="3:13" ht="12.75">
      <c r="C444" s="47"/>
      <c r="D444" s="47"/>
      <c r="E444" s="47"/>
      <c r="F444" s="47"/>
      <c r="G444" s="47"/>
      <c r="H444" s="47"/>
      <c r="I444" s="46"/>
      <c r="J444" s="47"/>
      <c r="K444" s="46"/>
      <c r="L444" s="47"/>
      <c r="M444" s="47"/>
    </row>
    <row r="445" spans="3:13" ht="12.75">
      <c r="C445" s="47"/>
      <c r="D445" s="47"/>
      <c r="E445" s="47"/>
      <c r="F445" s="47"/>
      <c r="G445" s="47"/>
      <c r="H445" s="47"/>
      <c r="I445" s="46"/>
      <c r="J445" s="47"/>
      <c r="K445" s="46"/>
      <c r="L445" s="47"/>
      <c r="M445" s="47"/>
    </row>
    <row r="446" spans="3:13" ht="12.75">
      <c r="C446" s="47"/>
      <c r="D446" s="47"/>
      <c r="E446" s="47"/>
      <c r="F446" s="47"/>
      <c r="G446" s="47"/>
      <c r="H446" s="47"/>
      <c r="I446" s="46"/>
      <c r="J446" s="47"/>
      <c r="K446" s="46"/>
      <c r="L446" s="47"/>
      <c r="M446" s="47"/>
    </row>
    <row r="447" spans="3:13" ht="12.75">
      <c r="C447" s="47"/>
      <c r="D447" s="47"/>
      <c r="E447" s="47"/>
      <c r="F447" s="47"/>
      <c r="G447" s="47"/>
      <c r="H447" s="47"/>
      <c r="I447" s="46"/>
      <c r="J447" s="47"/>
      <c r="K447" s="46"/>
      <c r="L447" s="47"/>
      <c r="M447" s="47"/>
    </row>
    <row r="448" spans="3:13" ht="12.75">
      <c r="C448" s="47"/>
      <c r="D448" s="47"/>
      <c r="E448" s="47"/>
      <c r="F448" s="47"/>
      <c r="G448" s="47"/>
      <c r="H448" s="47"/>
      <c r="I448" s="46"/>
      <c r="J448" s="47"/>
      <c r="K448" s="46"/>
      <c r="L448" s="47"/>
      <c r="M448" s="47"/>
    </row>
    <row r="449" spans="3:13" ht="12.75">
      <c r="C449" s="47"/>
      <c r="D449" s="47"/>
      <c r="E449" s="47"/>
      <c r="F449" s="47"/>
      <c r="G449" s="47"/>
      <c r="H449" s="47"/>
      <c r="I449" s="46"/>
      <c r="J449" s="47"/>
      <c r="K449" s="46"/>
      <c r="L449" s="47"/>
      <c r="M449" s="47"/>
    </row>
    <row r="450" spans="3:13" ht="12.75">
      <c r="C450" s="47"/>
      <c r="D450" s="47"/>
      <c r="E450" s="47"/>
      <c r="F450" s="47"/>
      <c r="G450" s="47"/>
      <c r="H450" s="47"/>
      <c r="I450" s="46"/>
      <c r="J450" s="47"/>
      <c r="K450" s="46"/>
      <c r="L450" s="47"/>
      <c r="M450" s="47"/>
    </row>
    <row r="451" spans="3:13" ht="12.75">
      <c r="C451" s="47"/>
      <c r="D451" s="47"/>
      <c r="E451" s="47"/>
      <c r="F451" s="47"/>
      <c r="G451" s="47"/>
      <c r="H451" s="47"/>
      <c r="I451" s="46"/>
      <c r="J451" s="47"/>
      <c r="K451" s="46"/>
      <c r="L451" s="47"/>
      <c r="M451" s="47"/>
    </row>
    <row r="452" spans="3:13" ht="12.75">
      <c r="C452" s="47"/>
      <c r="D452" s="47"/>
      <c r="E452" s="47"/>
      <c r="F452" s="47"/>
      <c r="G452" s="47"/>
      <c r="H452" s="47"/>
      <c r="I452" s="46"/>
      <c r="J452" s="47"/>
      <c r="K452" s="46"/>
      <c r="L452" s="47"/>
      <c r="M452" s="47"/>
    </row>
    <row r="453" spans="3:13" ht="12.75">
      <c r="C453" s="47"/>
      <c r="D453" s="47"/>
      <c r="E453" s="47"/>
      <c r="F453" s="47"/>
      <c r="G453" s="47"/>
      <c r="H453" s="47"/>
      <c r="I453" s="46"/>
      <c r="J453" s="47"/>
      <c r="K453" s="46"/>
      <c r="L453" s="47"/>
      <c r="M453" s="47"/>
    </row>
    <row r="454" spans="3:13" ht="12.75">
      <c r="C454" s="47"/>
      <c r="D454" s="47"/>
      <c r="E454" s="47"/>
      <c r="F454" s="47"/>
      <c r="G454" s="47"/>
      <c r="H454" s="47"/>
      <c r="I454" s="46"/>
      <c r="J454" s="47"/>
      <c r="K454" s="46"/>
      <c r="L454" s="47"/>
      <c r="M454" s="47"/>
    </row>
    <row r="455" spans="3:13" ht="12.75">
      <c r="C455" s="47"/>
      <c r="D455" s="47"/>
      <c r="E455" s="47"/>
      <c r="F455" s="47"/>
      <c r="G455" s="47"/>
      <c r="H455" s="47"/>
      <c r="I455" s="46"/>
      <c r="J455" s="47"/>
      <c r="K455" s="46"/>
      <c r="L455" s="47"/>
      <c r="M455" s="47"/>
    </row>
    <row r="456" spans="3:13" ht="12.75">
      <c r="C456" s="47"/>
      <c r="D456" s="47"/>
      <c r="E456" s="47"/>
      <c r="F456" s="47"/>
      <c r="G456" s="47"/>
      <c r="H456" s="47"/>
      <c r="I456" s="46"/>
      <c r="J456" s="47"/>
      <c r="K456" s="46"/>
      <c r="L456" s="47"/>
      <c r="M456" s="47"/>
    </row>
    <row r="457" spans="3:13" ht="12.75">
      <c r="C457" s="47"/>
      <c r="D457" s="47"/>
      <c r="E457" s="47"/>
      <c r="F457" s="47"/>
      <c r="G457" s="47"/>
      <c r="H457" s="47"/>
      <c r="I457" s="46"/>
      <c r="J457" s="47"/>
      <c r="K457" s="46"/>
      <c r="L457" s="47"/>
      <c r="M457" s="47"/>
    </row>
    <row r="458" spans="3:13" ht="12.75">
      <c r="C458" s="47"/>
      <c r="D458" s="47"/>
      <c r="E458" s="47"/>
      <c r="F458" s="47"/>
      <c r="G458" s="47"/>
      <c r="H458" s="47"/>
      <c r="I458" s="46"/>
      <c r="J458" s="47"/>
      <c r="K458" s="46"/>
      <c r="L458" s="47"/>
      <c r="M458" s="47"/>
    </row>
    <row r="459" spans="3:13" ht="12.75">
      <c r="C459" s="47"/>
      <c r="D459" s="47"/>
      <c r="E459" s="47"/>
      <c r="F459" s="47"/>
      <c r="G459" s="47"/>
      <c r="H459" s="47"/>
      <c r="I459" s="46"/>
      <c r="J459" s="47"/>
      <c r="K459" s="46"/>
      <c r="L459" s="47"/>
      <c r="M459" s="47"/>
    </row>
    <row r="460" spans="3:13" ht="12.75">
      <c r="C460" s="47"/>
      <c r="D460" s="47"/>
      <c r="E460" s="47"/>
      <c r="F460" s="47"/>
      <c r="G460" s="47"/>
      <c r="H460" s="47"/>
      <c r="I460" s="46"/>
      <c r="J460" s="47"/>
      <c r="K460" s="46"/>
      <c r="L460" s="47"/>
      <c r="M460" s="47"/>
    </row>
    <row r="461" spans="3:13" ht="12.75">
      <c r="C461" s="47"/>
      <c r="D461" s="47"/>
      <c r="E461" s="47"/>
      <c r="F461" s="47"/>
      <c r="G461" s="47"/>
      <c r="H461" s="47"/>
      <c r="I461" s="46"/>
      <c r="J461" s="47"/>
      <c r="K461" s="46"/>
      <c r="L461" s="47"/>
      <c r="M461" s="47"/>
    </row>
    <row r="462" spans="3:13" ht="12.75">
      <c r="C462" s="47"/>
      <c r="D462" s="47"/>
      <c r="E462" s="47"/>
      <c r="F462" s="47"/>
      <c r="G462" s="47"/>
      <c r="H462" s="47"/>
      <c r="I462" s="46"/>
      <c r="J462" s="47"/>
      <c r="K462" s="46"/>
      <c r="L462" s="47"/>
      <c r="M462" s="47"/>
    </row>
    <row r="463" spans="3:13" ht="12.75">
      <c r="C463" s="47"/>
      <c r="D463" s="47"/>
      <c r="E463" s="47"/>
      <c r="F463" s="47"/>
      <c r="G463" s="47"/>
      <c r="H463" s="47"/>
      <c r="I463" s="46"/>
      <c r="J463" s="47"/>
      <c r="K463" s="46"/>
      <c r="L463" s="47"/>
      <c r="M463" s="47"/>
    </row>
    <row r="464" spans="3:13" ht="12.75">
      <c r="C464" s="47"/>
      <c r="D464" s="47"/>
      <c r="E464" s="47"/>
      <c r="F464" s="47"/>
      <c r="G464" s="47"/>
      <c r="H464" s="47"/>
      <c r="I464" s="46"/>
      <c r="J464" s="47"/>
      <c r="K464" s="46"/>
      <c r="L464" s="47"/>
      <c r="M464" s="47"/>
    </row>
    <row r="465" spans="3:13" ht="12.75">
      <c r="C465" s="47"/>
      <c r="D465" s="47"/>
      <c r="E465" s="47"/>
      <c r="F465" s="47"/>
      <c r="G465" s="47"/>
      <c r="H465" s="47"/>
      <c r="I465" s="46"/>
      <c r="J465" s="47"/>
      <c r="K465" s="46"/>
      <c r="L465" s="47"/>
      <c r="M465" s="47"/>
    </row>
    <row r="466" spans="3:13" ht="12.75">
      <c r="C466" s="47"/>
      <c r="D466" s="47"/>
      <c r="E466" s="47"/>
      <c r="F466" s="47"/>
      <c r="G466" s="47"/>
      <c r="H466" s="47"/>
      <c r="I466" s="46"/>
      <c r="J466" s="47"/>
      <c r="K466" s="46"/>
      <c r="L466" s="47"/>
      <c r="M466" s="47"/>
    </row>
    <row r="467" spans="3:13" ht="12.75">
      <c r="C467" s="47"/>
      <c r="D467" s="47"/>
      <c r="E467" s="47"/>
      <c r="F467" s="47"/>
      <c r="G467" s="47"/>
      <c r="H467" s="47"/>
      <c r="I467" s="46"/>
      <c r="J467" s="47"/>
      <c r="K467" s="46"/>
      <c r="L467" s="47"/>
      <c r="M467" s="47"/>
    </row>
    <row r="468" spans="3:13" ht="12.75">
      <c r="C468" s="47"/>
      <c r="D468" s="47"/>
      <c r="E468" s="47"/>
      <c r="F468" s="47"/>
      <c r="G468" s="47"/>
      <c r="H468" s="47"/>
      <c r="I468" s="46"/>
      <c r="J468" s="47"/>
      <c r="K468" s="46"/>
      <c r="L468" s="47"/>
      <c r="M468" s="47"/>
    </row>
    <row r="469" spans="3:13" ht="12.75">
      <c r="C469" s="47"/>
      <c r="D469" s="47"/>
      <c r="E469" s="47"/>
      <c r="F469" s="47"/>
      <c r="G469" s="47"/>
      <c r="H469" s="47"/>
      <c r="I469" s="46"/>
      <c r="J469" s="47"/>
      <c r="K469" s="46"/>
      <c r="L469" s="47"/>
      <c r="M469" s="47"/>
    </row>
    <row r="470" spans="3:13" ht="12.75">
      <c r="C470" s="47"/>
      <c r="D470" s="47"/>
      <c r="E470" s="47"/>
      <c r="F470" s="47"/>
      <c r="G470" s="47"/>
      <c r="H470" s="47"/>
      <c r="I470" s="46"/>
      <c r="J470" s="47"/>
      <c r="K470" s="46"/>
      <c r="L470" s="47"/>
      <c r="M470" s="47"/>
    </row>
    <row r="471" spans="3:13" ht="12.75">
      <c r="C471" s="47"/>
      <c r="D471" s="47"/>
      <c r="E471" s="47"/>
      <c r="F471" s="47"/>
      <c r="G471" s="47"/>
      <c r="H471" s="47"/>
      <c r="I471" s="46"/>
      <c r="J471" s="47"/>
      <c r="K471" s="46"/>
      <c r="L471" s="47"/>
      <c r="M471" s="47"/>
    </row>
    <row r="472" spans="3:13" ht="12.75">
      <c r="C472" s="47"/>
      <c r="D472" s="47"/>
      <c r="E472" s="47"/>
      <c r="F472" s="47"/>
      <c r="G472" s="47"/>
      <c r="H472" s="47"/>
      <c r="I472" s="46"/>
      <c r="J472" s="47"/>
      <c r="K472" s="46"/>
      <c r="L472" s="47"/>
      <c r="M472" s="47"/>
    </row>
    <row r="473" spans="3:13" ht="12.75">
      <c r="C473" s="47"/>
      <c r="D473" s="47"/>
      <c r="E473" s="47"/>
      <c r="F473" s="47"/>
      <c r="G473" s="47"/>
      <c r="H473" s="47"/>
      <c r="I473" s="46"/>
      <c r="J473" s="47"/>
      <c r="K473" s="46"/>
      <c r="L473" s="47"/>
      <c r="M473" s="47"/>
    </row>
    <row r="474" spans="3:13" ht="12.75">
      <c r="C474" s="47"/>
      <c r="D474" s="47"/>
      <c r="E474" s="47"/>
      <c r="F474" s="47"/>
      <c r="G474" s="47"/>
      <c r="H474" s="47"/>
      <c r="I474" s="46"/>
      <c r="J474" s="47"/>
      <c r="K474" s="46"/>
      <c r="L474" s="47"/>
      <c r="M474" s="47"/>
    </row>
    <row r="475" spans="3:13" ht="12.75">
      <c r="C475" s="47"/>
      <c r="D475" s="47"/>
      <c r="E475" s="47"/>
      <c r="F475" s="47"/>
      <c r="G475" s="47"/>
      <c r="H475" s="47"/>
      <c r="I475" s="46"/>
      <c r="J475" s="47"/>
      <c r="K475" s="46"/>
      <c r="L475" s="47"/>
      <c r="M475" s="47"/>
    </row>
    <row r="476" spans="3:13" ht="12.75">
      <c r="C476" s="47"/>
      <c r="D476" s="47"/>
      <c r="E476" s="47"/>
      <c r="F476" s="47"/>
      <c r="G476" s="47"/>
      <c r="H476" s="47"/>
      <c r="I476" s="46"/>
      <c r="J476" s="47"/>
      <c r="K476" s="46"/>
      <c r="L476" s="47"/>
      <c r="M476" s="47"/>
    </row>
    <row r="477" spans="3:13" ht="12.75">
      <c r="C477" s="47"/>
      <c r="D477" s="47"/>
      <c r="E477" s="47"/>
      <c r="F477" s="47"/>
      <c r="G477" s="47"/>
      <c r="H477" s="47"/>
      <c r="I477" s="46"/>
      <c r="J477" s="47"/>
      <c r="K477" s="46"/>
      <c r="L477" s="47"/>
      <c r="M477" s="47"/>
    </row>
    <row r="478" spans="3:13" ht="12.75">
      <c r="C478" s="47"/>
      <c r="D478" s="47"/>
      <c r="E478" s="47"/>
      <c r="F478" s="47"/>
      <c r="G478" s="47"/>
      <c r="H478" s="47"/>
      <c r="I478" s="46"/>
      <c r="J478" s="47"/>
      <c r="K478" s="46"/>
      <c r="L478" s="47"/>
      <c r="M478" s="47"/>
    </row>
    <row r="479" spans="3:13" ht="12.75">
      <c r="C479" s="47"/>
      <c r="D479" s="47"/>
      <c r="E479" s="47"/>
      <c r="F479" s="47"/>
      <c r="G479" s="47"/>
      <c r="H479" s="47"/>
      <c r="I479" s="46"/>
      <c r="J479" s="47"/>
      <c r="K479" s="46"/>
      <c r="L479" s="47"/>
      <c r="M479" s="47"/>
    </row>
    <row r="480" spans="3:13" ht="12.75">
      <c r="C480" s="47"/>
      <c r="D480" s="47"/>
      <c r="E480" s="47"/>
      <c r="F480" s="47"/>
      <c r="G480" s="47"/>
      <c r="H480" s="47"/>
      <c r="I480" s="46"/>
      <c r="J480" s="47"/>
      <c r="K480" s="46"/>
      <c r="L480" s="47"/>
      <c r="M480" s="47"/>
    </row>
    <row r="481" spans="3:13" ht="12.75">
      <c r="C481" s="47"/>
      <c r="D481" s="47"/>
      <c r="E481" s="47"/>
      <c r="F481" s="47"/>
      <c r="G481" s="47"/>
      <c r="H481" s="47"/>
      <c r="I481" s="46"/>
      <c r="J481" s="47"/>
      <c r="K481" s="46"/>
      <c r="L481" s="47"/>
      <c r="M481" s="47"/>
    </row>
    <row r="482" spans="3:13" ht="12.75">
      <c r="C482" s="47"/>
      <c r="D482" s="47"/>
      <c r="E482" s="47"/>
      <c r="F482" s="47"/>
      <c r="G482" s="47"/>
      <c r="H482" s="47"/>
      <c r="I482" s="46"/>
      <c r="J482" s="47"/>
      <c r="K482" s="46"/>
      <c r="L482" s="47"/>
      <c r="M482" s="47"/>
    </row>
    <row r="483" spans="3:13" ht="12.75">
      <c r="C483" s="47"/>
      <c r="D483" s="47"/>
      <c r="E483" s="47"/>
      <c r="F483" s="47"/>
      <c r="G483" s="47"/>
      <c r="H483" s="47"/>
      <c r="I483" s="46"/>
      <c r="J483" s="47"/>
      <c r="K483" s="46"/>
      <c r="L483" s="47"/>
      <c r="M483" s="47"/>
    </row>
    <row r="484" spans="3:13" ht="12.75">
      <c r="C484" s="47"/>
      <c r="D484" s="47"/>
      <c r="E484" s="47"/>
      <c r="F484" s="47"/>
      <c r="G484" s="47"/>
      <c r="H484" s="47"/>
      <c r="I484" s="46"/>
      <c r="J484" s="47"/>
      <c r="K484" s="46"/>
      <c r="L484" s="47"/>
      <c r="M484" s="47"/>
    </row>
    <row r="485" spans="3:13" ht="12.75">
      <c r="C485" s="47"/>
      <c r="D485" s="47"/>
      <c r="E485" s="47"/>
      <c r="F485" s="47"/>
      <c r="G485" s="47"/>
      <c r="H485" s="47"/>
      <c r="I485" s="46"/>
      <c r="J485" s="47"/>
      <c r="K485" s="46"/>
      <c r="L485" s="47"/>
      <c r="M485" s="47"/>
    </row>
    <row r="486" spans="3:13" ht="12.75">
      <c r="C486" s="47"/>
      <c r="D486" s="47"/>
      <c r="E486" s="47"/>
      <c r="F486" s="47"/>
      <c r="G486" s="47"/>
      <c r="H486" s="47"/>
      <c r="I486" s="46"/>
      <c r="J486" s="47"/>
      <c r="K486" s="46"/>
      <c r="L486" s="47"/>
      <c r="M486" s="47"/>
    </row>
    <row r="487" spans="3:13" ht="12.75">
      <c r="C487" s="47"/>
      <c r="D487" s="47"/>
      <c r="E487" s="47"/>
      <c r="F487" s="47"/>
      <c r="G487" s="47"/>
      <c r="H487" s="47"/>
      <c r="I487" s="46"/>
      <c r="J487" s="47"/>
      <c r="K487" s="46"/>
      <c r="L487" s="47"/>
      <c r="M487" s="47"/>
    </row>
    <row r="488" spans="3:13" ht="12.75">
      <c r="C488" s="47"/>
      <c r="D488" s="47"/>
      <c r="E488" s="47"/>
      <c r="F488" s="47"/>
      <c r="G488" s="47"/>
      <c r="H488" s="47"/>
      <c r="I488" s="46"/>
      <c r="J488" s="47"/>
      <c r="K488" s="46"/>
      <c r="L488" s="47"/>
      <c r="M488" s="47"/>
    </row>
    <row r="489" spans="3:13" ht="12.75">
      <c r="C489" s="47"/>
      <c r="D489" s="47"/>
      <c r="E489" s="47"/>
      <c r="F489" s="47"/>
      <c r="G489" s="47"/>
      <c r="H489" s="47"/>
      <c r="I489" s="46"/>
      <c r="J489" s="47"/>
      <c r="K489" s="46"/>
      <c r="L489" s="47"/>
      <c r="M489" s="47"/>
    </row>
    <row r="490" spans="3:13" ht="12.75">
      <c r="C490" s="47"/>
      <c r="D490" s="47"/>
      <c r="E490" s="47"/>
      <c r="F490" s="47"/>
      <c r="G490" s="47"/>
      <c r="H490" s="47"/>
      <c r="I490" s="46"/>
      <c r="J490" s="47"/>
      <c r="K490" s="46"/>
      <c r="L490" s="47"/>
      <c r="M490" s="47"/>
    </row>
    <row r="491" spans="3:13" ht="12.75">
      <c r="C491" s="47"/>
      <c r="D491" s="47"/>
      <c r="E491" s="47"/>
      <c r="F491" s="47"/>
      <c r="G491" s="47"/>
      <c r="H491" s="47"/>
      <c r="I491" s="46"/>
      <c r="J491" s="47"/>
      <c r="K491" s="46"/>
      <c r="L491" s="47"/>
      <c r="M491" s="47"/>
    </row>
    <row r="492" spans="3:13" ht="12.75">
      <c r="C492" s="47"/>
      <c r="D492" s="47"/>
      <c r="E492" s="47"/>
      <c r="F492" s="47"/>
      <c r="G492" s="47"/>
      <c r="H492" s="47"/>
      <c r="I492" s="46"/>
      <c r="J492" s="47"/>
      <c r="K492" s="46"/>
      <c r="L492" s="47"/>
      <c r="M492" s="47"/>
    </row>
    <row r="493" spans="3:13" ht="12.75">
      <c r="C493" s="47"/>
      <c r="D493" s="47"/>
      <c r="E493" s="47"/>
      <c r="F493" s="47"/>
      <c r="G493" s="47"/>
      <c r="H493" s="47"/>
      <c r="I493" s="46"/>
      <c r="J493" s="47"/>
      <c r="K493" s="46"/>
      <c r="L493" s="47"/>
      <c r="M493" s="47"/>
    </row>
    <row r="494" spans="3:13" ht="12.75">
      <c r="C494" s="47"/>
      <c r="D494" s="47"/>
      <c r="E494" s="47"/>
      <c r="F494" s="47"/>
      <c r="G494" s="47"/>
      <c r="H494" s="47"/>
      <c r="I494" s="46"/>
      <c r="J494" s="47"/>
      <c r="K494" s="46"/>
      <c r="L494" s="47"/>
      <c r="M494" s="47"/>
    </row>
    <row r="495" spans="3:13" ht="12.75">
      <c r="C495" s="47"/>
      <c r="D495" s="47"/>
      <c r="E495" s="47"/>
      <c r="F495" s="47"/>
      <c r="G495" s="47"/>
      <c r="H495" s="47"/>
      <c r="I495" s="46"/>
      <c r="J495" s="47"/>
      <c r="K495" s="46"/>
      <c r="L495" s="47"/>
      <c r="M495" s="47"/>
    </row>
    <row r="496" spans="3:13" ht="12.75">
      <c r="C496" s="47"/>
      <c r="D496" s="47"/>
      <c r="E496" s="47"/>
      <c r="F496" s="47"/>
      <c r="G496" s="47"/>
      <c r="H496" s="47"/>
      <c r="I496" s="46"/>
      <c r="J496" s="47"/>
      <c r="K496" s="46"/>
      <c r="L496" s="47"/>
      <c r="M496" s="47"/>
    </row>
    <row r="497" spans="3:13" ht="12.75">
      <c r="C497" s="47"/>
      <c r="D497" s="47"/>
      <c r="E497" s="47"/>
      <c r="F497" s="47"/>
      <c r="G497" s="47"/>
      <c r="H497" s="47"/>
      <c r="I497" s="46"/>
      <c r="J497" s="47"/>
      <c r="K497" s="46"/>
      <c r="L497" s="47"/>
      <c r="M497" s="47"/>
    </row>
    <row r="498" spans="3:13" ht="12.75">
      <c r="C498" s="47"/>
      <c r="D498" s="47"/>
      <c r="E498" s="47"/>
      <c r="F498" s="47"/>
      <c r="G498" s="47"/>
      <c r="H498" s="47"/>
      <c r="I498" s="46"/>
      <c r="J498" s="47"/>
      <c r="K498" s="46"/>
      <c r="L498" s="47"/>
      <c r="M498" s="47"/>
    </row>
    <row r="499" spans="3:13" ht="12.75">
      <c r="C499" s="47"/>
      <c r="D499" s="47"/>
      <c r="E499" s="47"/>
      <c r="F499" s="47"/>
      <c r="G499" s="47"/>
      <c r="H499" s="47"/>
      <c r="I499" s="46"/>
      <c r="J499" s="47"/>
      <c r="K499" s="46"/>
      <c r="L499" s="47"/>
      <c r="M499" s="47"/>
    </row>
    <row r="500" spans="3:13" ht="12.75">
      <c r="C500" s="47"/>
      <c r="D500" s="47"/>
      <c r="E500" s="47"/>
      <c r="F500" s="47"/>
      <c r="G500" s="47"/>
      <c r="H500" s="47"/>
      <c r="I500" s="46"/>
      <c r="J500" s="47"/>
      <c r="K500" s="46"/>
      <c r="L500" s="47"/>
      <c r="M500" s="47"/>
    </row>
    <row r="501" spans="3:13" ht="12.75">
      <c r="C501" s="47"/>
      <c r="D501" s="47"/>
      <c r="E501" s="47"/>
      <c r="F501" s="47"/>
      <c r="G501" s="47"/>
      <c r="H501" s="47"/>
      <c r="I501" s="46"/>
      <c r="J501" s="47"/>
      <c r="K501" s="46"/>
      <c r="L501" s="47"/>
      <c r="M501" s="47"/>
    </row>
    <row r="502" spans="3:13" ht="12.75">
      <c r="C502" s="47"/>
      <c r="D502" s="47"/>
      <c r="E502" s="47"/>
      <c r="F502" s="47"/>
      <c r="G502" s="47"/>
      <c r="H502" s="47"/>
      <c r="I502" s="46"/>
      <c r="J502" s="47"/>
      <c r="K502" s="46"/>
      <c r="L502" s="47"/>
      <c r="M502" s="47"/>
    </row>
    <row r="503" spans="3:13" ht="12.75">
      <c r="C503" s="47"/>
      <c r="D503" s="47"/>
      <c r="E503" s="47"/>
      <c r="F503" s="47"/>
      <c r="G503" s="47"/>
      <c r="H503" s="47"/>
      <c r="I503" s="46"/>
      <c r="J503" s="47"/>
      <c r="K503" s="46"/>
      <c r="L503" s="47"/>
      <c r="M503" s="47"/>
    </row>
    <row r="504" spans="3:13" ht="12.75">
      <c r="C504" s="47"/>
      <c r="D504" s="47"/>
      <c r="E504" s="47"/>
      <c r="F504" s="47"/>
      <c r="G504" s="47"/>
      <c r="H504" s="47"/>
      <c r="I504" s="46"/>
      <c r="J504" s="47"/>
      <c r="K504" s="46"/>
      <c r="L504" s="47"/>
      <c r="M504" s="47"/>
    </row>
    <row r="505" spans="3:13" ht="12.75">
      <c r="C505" s="47"/>
      <c r="D505" s="47"/>
      <c r="E505" s="47"/>
      <c r="F505" s="47"/>
      <c r="G505" s="47"/>
      <c r="H505" s="47"/>
      <c r="I505" s="46"/>
      <c r="J505" s="47"/>
      <c r="K505" s="46"/>
      <c r="L505" s="47"/>
      <c r="M505" s="47"/>
    </row>
    <row r="506" spans="3:13" ht="12.75">
      <c r="C506" s="47"/>
      <c r="D506" s="47"/>
      <c r="E506" s="47"/>
      <c r="F506" s="47"/>
      <c r="G506" s="47"/>
      <c r="H506" s="47"/>
      <c r="I506" s="46"/>
      <c r="J506" s="47"/>
      <c r="K506" s="46"/>
      <c r="L506" s="47"/>
      <c r="M506" s="47"/>
    </row>
    <row r="507" spans="3:13" ht="12.75">
      <c r="C507" s="47"/>
      <c r="D507" s="47"/>
      <c r="E507" s="47"/>
      <c r="F507" s="47"/>
      <c r="G507" s="47"/>
      <c r="H507" s="47"/>
      <c r="I507" s="46"/>
      <c r="J507" s="47"/>
      <c r="K507" s="46"/>
      <c r="L507" s="47"/>
      <c r="M507" s="47"/>
    </row>
    <row r="508" spans="3:13" ht="12.75">
      <c r="C508" s="47"/>
      <c r="D508" s="47"/>
      <c r="E508" s="47"/>
      <c r="F508" s="47"/>
      <c r="G508" s="47"/>
      <c r="H508" s="47"/>
      <c r="I508" s="46"/>
      <c r="J508" s="47"/>
      <c r="K508" s="46"/>
      <c r="L508" s="47"/>
      <c r="M508" s="47"/>
    </row>
    <row r="509" spans="3:13" ht="12.75">
      <c r="C509" s="47"/>
      <c r="D509" s="47"/>
      <c r="E509" s="47"/>
      <c r="F509" s="47"/>
      <c r="G509" s="47"/>
      <c r="H509" s="47"/>
      <c r="I509" s="46"/>
      <c r="J509" s="47"/>
      <c r="K509" s="46"/>
      <c r="L509" s="47"/>
      <c r="M509" s="47"/>
    </row>
    <row r="510" spans="3:13" ht="12.75">
      <c r="C510" s="47"/>
      <c r="D510" s="47"/>
      <c r="E510" s="47"/>
      <c r="F510" s="47"/>
      <c r="G510" s="47"/>
      <c r="H510" s="47"/>
      <c r="I510" s="46"/>
      <c r="J510" s="47"/>
      <c r="K510" s="46"/>
      <c r="L510" s="47"/>
      <c r="M510" s="47"/>
    </row>
    <row r="511" spans="3:13" ht="12.75">
      <c r="C511" s="47"/>
      <c r="D511" s="47"/>
      <c r="E511" s="47"/>
      <c r="F511" s="47"/>
      <c r="G511" s="47"/>
      <c r="H511" s="47"/>
      <c r="I511" s="46"/>
      <c r="J511" s="47"/>
      <c r="K511" s="46"/>
      <c r="L511" s="47"/>
      <c r="M511" s="47"/>
    </row>
    <row r="512" spans="3:13" ht="12.75">
      <c r="C512" s="47"/>
      <c r="D512" s="47"/>
      <c r="E512" s="47"/>
      <c r="F512" s="47"/>
      <c r="G512" s="47"/>
      <c r="H512" s="47"/>
      <c r="I512" s="46"/>
      <c r="J512" s="47"/>
      <c r="K512" s="46"/>
      <c r="L512" s="47"/>
      <c r="M512" s="47"/>
    </row>
    <row r="513" spans="3:13" ht="12.75">
      <c r="C513" s="47"/>
      <c r="D513" s="47"/>
      <c r="E513" s="47"/>
      <c r="F513" s="47"/>
      <c r="G513" s="47"/>
      <c r="H513" s="47"/>
      <c r="I513" s="46"/>
      <c r="J513" s="47"/>
      <c r="K513" s="46"/>
      <c r="L513" s="47"/>
      <c r="M513" s="47"/>
    </row>
    <row r="514" spans="3:13" ht="12.75">
      <c r="C514" s="47"/>
      <c r="D514" s="47"/>
      <c r="E514" s="47"/>
      <c r="F514" s="47"/>
      <c r="G514" s="47"/>
      <c r="H514" s="47"/>
      <c r="I514" s="46"/>
      <c r="J514" s="47"/>
      <c r="K514" s="46"/>
      <c r="L514" s="47"/>
      <c r="M514" s="47"/>
    </row>
    <row r="515" spans="3:13" ht="12.75">
      <c r="C515" s="47"/>
      <c r="D515" s="47"/>
      <c r="E515" s="47"/>
      <c r="F515" s="47"/>
      <c r="G515" s="47"/>
      <c r="H515" s="47"/>
      <c r="I515" s="46"/>
      <c r="J515" s="47"/>
      <c r="K515" s="46"/>
      <c r="L515" s="47"/>
      <c r="M515" s="47"/>
    </row>
    <row r="516" spans="3:13" ht="12.75">
      <c r="C516" s="47"/>
      <c r="D516" s="47"/>
      <c r="E516" s="47"/>
      <c r="F516" s="47"/>
      <c r="G516" s="47"/>
      <c r="H516" s="47"/>
      <c r="I516" s="46"/>
      <c r="J516" s="47"/>
      <c r="K516" s="46"/>
      <c r="L516" s="47"/>
      <c r="M516" s="47"/>
    </row>
    <row r="517" spans="3:13" ht="12.75">
      <c r="C517" s="47"/>
      <c r="D517" s="47"/>
      <c r="E517" s="47"/>
      <c r="F517" s="47"/>
      <c r="G517" s="47"/>
      <c r="H517" s="47"/>
      <c r="I517" s="46"/>
      <c r="J517" s="47"/>
      <c r="K517" s="46"/>
      <c r="L517" s="47"/>
      <c r="M517" s="47"/>
    </row>
    <row r="518" spans="3:13" ht="12.75">
      <c r="C518" s="47"/>
      <c r="D518" s="47"/>
      <c r="E518" s="47"/>
      <c r="F518" s="47"/>
      <c r="G518" s="47"/>
      <c r="H518" s="47"/>
      <c r="I518" s="46"/>
      <c r="J518" s="47"/>
      <c r="K518" s="46"/>
      <c r="L518" s="47"/>
      <c r="M518" s="47"/>
    </row>
    <row r="519" spans="3:13" ht="12.75">
      <c r="C519" s="47"/>
      <c r="D519" s="47"/>
      <c r="E519" s="47"/>
      <c r="F519" s="47"/>
      <c r="G519" s="47"/>
      <c r="H519" s="47"/>
      <c r="I519" s="46"/>
      <c r="J519" s="47"/>
      <c r="K519" s="46"/>
      <c r="L519" s="47"/>
      <c r="M519" s="47"/>
    </row>
    <row r="520" spans="3:13" ht="12.75">
      <c r="C520" s="47"/>
      <c r="D520" s="47"/>
      <c r="E520" s="47"/>
      <c r="F520" s="47"/>
      <c r="G520" s="47"/>
      <c r="H520" s="47"/>
      <c r="I520" s="46"/>
      <c r="J520" s="47"/>
      <c r="K520" s="46"/>
      <c r="L520" s="47"/>
      <c r="M520" s="47"/>
    </row>
    <row r="521" spans="3:13" ht="12.75">
      <c r="C521" s="47"/>
      <c r="D521" s="47"/>
      <c r="E521" s="47"/>
      <c r="F521" s="47"/>
      <c r="G521" s="47"/>
      <c r="H521" s="47"/>
      <c r="I521" s="46"/>
      <c r="J521" s="47"/>
      <c r="K521" s="46"/>
      <c r="L521" s="47"/>
      <c r="M521" s="47"/>
    </row>
    <row r="522" spans="3:13" ht="12.75">
      <c r="C522" s="47"/>
      <c r="D522" s="47"/>
      <c r="E522" s="47"/>
      <c r="F522" s="47"/>
      <c r="G522" s="47"/>
      <c r="H522" s="47"/>
      <c r="I522" s="46"/>
      <c r="J522" s="47"/>
      <c r="K522" s="46"/>
      <c r="L522" s="47"/>
      <c r="M522" s="47"/>
    </row>
    <row r="523" spans="3:13" ht="12.75">
      <c r="C523" s="47"/>
      <c r="D523" s="47"/>
      <c r="E523" s="47"/>
      <c r="F523" s="47"/>
      <c r="G523" s="47"/>
      <c r="H523" s="47"/>
      <c r="I523" s="46"/>
      <c r="J523" s="47"/>
      <c r="K523" s="46"/>
      <c r="L523" s="47"/>
      <c r="M523" s="47"/>
    </row>
    <row r="524" spans="3:13" ht="12.75">
      <c r="C524" s="47"/>
      <c r="D524" s="47"/>
      <c r="E524" s="47"/>
      <c r="F524" s="47"/>
      <c r="G524" s="47"/>
      <c r="H524" s="47"/>
      <c r="I524" s="46"/>
      <c r="J524" s="47"/>
      <c r="K524" s="46"/>
      <c r="L524" s="47"/>
      <c r="M524" s="47"/>
    </row>
    <row r="525" spans="3:13" ht="12.75">
      <c r="C525" s="47"/>
      <c r="D525" s="47"/>
      <c r="E525" s="47"/>
      <c r="F525" s="47"/>
      <c r="G525" s="47"/>
      <c r="H525" s="47"/>
      <c r="I525" s="46"/>
      <c r="J525" s="47"/>
      <c r="K525" s="46"/>
      <c r="L525" s="47"/>
      <c r="M525" s="47"/>
    </row>
    <row r="526" spans="3:13" ht="12.75">
      <c r="C526" s="47"/>
      <c r="D526" s="47"/>
      <c r="E526" s="47"/>
      <c r="F526" s="47"/>
      <c r="G526" s="47"/>
      <c r="H526" s="47"/>
      <c r="I526" s="46"/>
      <c r="J526" s="47"/>
      <c r="K526" s="46"/>
      <c r="L526" s="47"/>
      <c r="M526" s="47"/>
    </row>
    <row r="527" spans="3:13" ht="12.75">
      <c r="C527" s="47"/>
      <c r="D527" s="47"/>
      <c r="E527" s="47"/>
      <c r="F527" s="47"/>
      <c r="G527" s="47"/>
      <c r="H527" s="47"/>
      <c r="I527" s="46"/>
      <c r="J527" s="47"/>
      <c r="K527" s="46"/>
      <c r="L527" s="47"/>
      <c r="M527" s="47"/>
    </row>
    <row r="528" spans="3:13" ht="12.75">
      <c r="C528" s="47"/>
      <c r="D528" s="47"/>
      <c r="E528" s="47"/>
      <c r="F528" s="47"/>
      <c r="G528" s="47"/>
      <c r="H528" s="47"/>
      <c r="I528" s="46"/>
      <c r="J528" s="47"/>
      <c r="K528" s="46"/>
      <c r="L528" s="47"/>
      <c r="M528" s="47"/>
    </row>
    <row r="529" spans="3:13" ht="12.75">
      <c r="C529" s="47"/>
      <c r="D529" s="47"/>
      <c r="E529" s="47"/>
      <c r="F529" s="47"/>
      <c r="G529" s="47"/>
      <c r="H529" s="47"/>
      <c r="I529" s="46"/>
      <c r="J529" s="47"/>
      <c r="K529" s="46"/>
      <c r="L529" s="47"/>
      <c r="M529" s="47"/>
    </row>
    <row r="530" spans="3:13" ht="12.75">
      <c r="C530" s="47"/>
      <c r="D530" s="47"/>
      <c r="E530" s="47"/>
      <c r="F530" s="47"/>
      <c r="G530" s="47"/>
      <c r="H530" s="47"/>
      <c r="I530" s="46"/>
      <c r="J530" s="47"/>
      <c r="K530" s="46"/>
      <c r="L530" s="47"/>
      <c r="M530" s="47"/>
    </row>
    <row r="531" spans="3:13" ht="12.75">
      <c r="C531" s="47"/>
      <c r="D531" s="47"/>
      <c r="E531" s="47"/>
      <c r="F531" s="47"/>
      <c r="G531" s="47"/>
      <c r="H531" s="47"/>
      <c r="I531" s="46"/>
      <c r="J531" s="47"/>
      <c r="K531" s="46"/>
      <c r="L531" s="47"/>
      <c r="M531" s="47"/>
    </row>
    <row r="532" spans="3:13" ht="12.75">
      <c r="C532" s="47"/>
      <c r="D532" s="47"/>
      <c r="E532" s="47"/>
      <c r="F532" s="47"/>
      <c r="G532" s="47"/>
      <c r="H532" s="47"/>
      <c r="I532" s="46"/>
      <c r="J532" s="47"/>
      <c r="K532" s="46"/>
      <c r="L532" s="47"/>
      <c r="M532" s="47"/>
    </row>
    <row r="533" spans="3:13" ht="12.75">
      <c r="C533" s="47"/>
      <c r="D533" s="47"/>
      <c r="E533" s="47"/>
      <c r="F533" s="47"/>
      <c r="G533" s="47"/>
      <c r="H533" s="47"/>
      <c r="I533" s="46"/>
      <c r="J533" s="47"/>
      <c r="K533" s="46"/>
      <c r="L533" s="47"/>
      <c r="M533" s="47"/>
    </row>
    <row r="534" spans="3:13" ht="12.75">
      <c r="C534" s="47"/>
      <c r="D534" s="47"/>
      <c r="E534" s="47"/>
      <c r="F534" s="47"/>
      <c r="G534" s="47"/>
      <c r="H534" s="47"/>
      <c r="I534" s="46"/>
      <c r="J534" s="47"/>
      <c r="K534" s="46"/>
      <c r="L534" s="47"/>
      <c r="M534" s="47"/>
    </row>
    <row r="535" spans="3:13" ht="12.75">
      <c r="C535" s="47"/>
      <c r="D535" s="47"/>
      <c r="E535" s="47"/>
      <c r="F535" s="47"/>
      <c r="G535" s="47"/>
      <c r="H535" s="47"/>
      <c r="I535" s="46"/>
      <c r="J535" s="47"/>
      <c r="K535" s="46"/>
      <c r="L535" s="47"/>
      <c r="M535" s="47"/>
    </row>
    <row r="536" spans="3:13" ht="12.75">
      <c r="C536" s="47"/>
      <c r="D536" s="47"/>
      <c r="E536" s="47"/>
      <c r="F536" s="47"/>
      <c r="G536" s="47"/>
      <c r="H536" s="47"/>
      <c r="I536" s="46"/>
      <c r="J536" s="47"/>
      <c r="K536" s="46"/>
      <c r="L536" s="47"/>
      <c r="M536" s="47"/>
    </row>
    <row r="537" spans="3:13" ht="12.75">
      <c r="C537" s="47"/>
      <c r="D537" s="47"/>
      <c r="E537" s="47"/>
      <c r="F537" s="47"/>
      <c r="G537" s="47"/>
      <c r="H537" s="47"/>
      <c r="I537" s="46"/>
      <c r="J537" s="47"/>
      <c r="K537" s="46"/>
      <c r="L537" s="47"/>
      <c r="M537" s="47"/>
    </row>
    <row r="538" spans="3:13" ht="12.75">
      <c r="C538" s="47"/>
      <c r="D538" s="47"/>
      <c r="E538" s="47"/>
      <c r="F538" s="47"/>
      <c r="G538" s="47"/>
      <c r="H538" s="47"/>
      <c r="I538" s="46"/>
      <c r="J538" s="47"/>
      <c r="K538" s="46"/>
      <c r="L538" s="47"/>
      <c r="M538" s="47"/>
    </row>
    <row r="539" spans="3:13" ht="12.75">
      <c r="C539" s="47"/>
      <c r="D539" s="47"/>
      <c r="E539" s="47"/>
      <c r="F539" s="47"/>
      <c r="G539" s="47"/>
      <c r="H539" s="47"/>
      <c r="I539" s="46"/>
      <c r="J539" s="47"/>
      <c r="K539" s="46"/>
      <c r="L539" s="47"/>
      <c r="M539" s="47"/>
    </row>
    <row r="540" spans="3:13" ht="12.75">
      <c r="C540" s="47"/>
      <c r="D540" s="47"/>
      <c r="E540" s="47"/>
      <c r="F540" s="47"/>
      <c r="G540" s="47"/>
      <c r="H540" s="47"/>
      <c r="I540" s="46"/>
      <c r="J540" s="47"/>
      <c r="K540" s="46"/>
      <c r="L540" s="47"/>
      <c r="M540" s="47"/>
    </row>
    <row r="541" spans="3:13" ht="12.75">
      <c r="C541" s="47"/>
      <c r="D541" s="47"/>
      <c r="E541" s="47"/>
      <c r="F541" s="47"/>
      <c r="G541" s="47"/>
      <c r="H541" s="47"/>
      <c r="I541" s="46"/>
      <c r="J541" s="47"/>
      <c r="K541" s="46"/>
      <c r="L541" s="47"/>
      <c r="M541" s="47"/>
    </row>
    <row r="542" spans="3:13" ht="12.75">
      <c r="C542" s="47"/>
      <c r="D542" s="47"/>
      <c r="E542" s="47"/>
      <c r="F542" s="47"/>
      <c r="G542" s="47"/>
      <c r="H542" s="47"/>
      <c r="I542" s="46"/>
      <c r="J542" s="47"/>
      <c r="K542" s="46"/>
      <c r="L542" s="47"/>
      <c r="M542" s="47"/>
    </row>
    <row r="543" spans="3:13" ht="12.75">
      <c r="C543" s="47"/>
      <c r="D543" s="47"/>
      <c r="E543" s="47"/>
      <c r="F543" s="47"/>
      <c r="G543" s="47"/>
      <c r="H543" s="47"/>
      <c r="I543" s="46"/>
      <c r="J543" s="47"/>
      <c r="K543" s="46"/>
      <c r="L543" s="47"/>
      <c r="M543" s="47"/>
    </row>
    <row r="544" spans="3:13" ht="12.75">
      <c r="C544" s="47"/>
      <c r="D544" s="47"/>
      <c r="E544" s="47"/>
      <c r="F544" s="47"/>
      <c r="G544" s="47"/>
      <c r="H544" s="47"/>
      <c r="I544" s="46"/>
      <c r="J544" s="47"/>
      <c r="K544" s="46"/>
      <c r="L544" s="47"/>
      <c r="M544" s="47"/>
    </row>
    <row r="545" spans="3:13" ht="12.75">
      <c r="C545" s="47"/>
      <c r="D545" s="47"/>
      <c r="E545" s="47"/>
      <c r="F545" s="47"/>
      <c r="G545" s="47"/>
      <c r="H545" s="47"/>
      <c r="I545" s="46"/>
      <c r="J545" s="47"/>
      <c r="K545" s="46"/>
      <c r="L545" s="47"/>
      <c r="M545" s="47"/>
    </row>
    <row r="546" spans="3:13" ht="12.75">
      <c r="C546" s="47"/>
      <c r="D546" s="47"/>
      <c r="E546" s="47"/>
      <c r="F546" s="47"/>
      <c r="G546" s="47"/>
      <c r="H546" s="47"/>
      <c r="I546" s="46"/>
      <c r="J546" s="47"/>
      <c r="K546" s="46"/>
      <c r="L546" s="47"/>
      <c r="M546" s="47"/>
    </row>
    <row r="547" spans="3:13" ht="12.75">
      <c r="C547" s="47"/>
      <c r="D547" s="47"/>
      <c r="E547" s="47"/>
      <c r="F547" s="47"/>
      <c r="G547" s="47"/>
      <c r="H547" s="47"/>
      <c r="I547" s="46"/>
      <c r="J547" s="47"/>
      <c r="K547" s="46"/>
      <c r="L547" s="47"/>
      <c r="M547" s="47"/>
    </row>
    <row r="548" spans="3:13" ht="12.75">
      <c r="C548" s="47"/>
      <c r="D548" s="47"/>
      <c r="E548" s="47"/>
      <c r="F548" s="47"/>
      <c r="G548" s="47"/>
      <c r="H548" s="47"/>
      <c r="I548" s="46"/>
      <c r="J548" s="47"/>
      <c r="K548" s="46"/>
      <c r="L548" s="47"/>
      <c r="M548" s="47"/>
    </row>
    <row r="549" spans="3:13" ht="12.75">
      <c r="C549" s="47"/>
      <c r="D549" s="47"/>
      <c r="E549" s="47"/>
      <c r="F549" s="47"/>
      <c r="G549" s="47"/>
      <c r="H549" s="47"/>
      <c r="I549" s="46"/>
      <c r="J549" s="47"/>
      <c r="K549" s="46"/>
      <c r="L549" s="47"/>
      <c r="M549" s="47"/>
    </row>
    <row r="550" spans="3:13" ht="12.75">
      <c r="C550" s="47"/>
      <c r="D550" s="47"/>
      <c r="E550" s="47"/>
      <c r="F550" s="47"/>
      <c r="G550" s="47"/>
      <c r="H550" s="47"/>
      <c r="I550" s="46"/>
      <c r="J550" s="47"/>
      <c r="K550" s="46"/>
      <c r="L550" s="47"/>
      <c r="M550" s="47"/>
    </row>
    <row r="551" spans="3:13" ht="12.75">
      <c r="C551" s="47"/>
      <c r="D551" s="47"/>
      <c r="E551" s="47"/>
      <c r="F551" s="47"/>
      <c r="G551" s="47"/>
      <c r="H551" s="47"/>
      <c r="I551" s="46"/>
      <c r="J551" s="47"/>
      <c r="K551" s="46"/>
      <c r="L551" s="47"/>
      <c r="M551" s="47"/>
    </row>
    <row r="552" spans="3:13" ht="12.75">
      <c r="C552" s="47"/>
      <c r="D552" s="47"/>
      <c r="E552" s="47"/>
      <c r="F552" s="47"/>
      <c r="G552" s="47"/>
      <c r="H552" s="47"/>
      <c r="I552" s="46"/>
      <c r="J552" s="47"/>
      <c r="K552" s="46"/>
      <c r="L552" s="47"/>
      <c r="M552" s="47"/>
    </row>
    <row r="553" spans="3:13" ht="12.75">
      <c r="C553" s="47"/>
      <c r="D553" s="47"/>
      <c r="E553" s="47"/>
      <c r="F553" s="47"/>
      <c r="G553" s="47"/>
      <c r="H553" s="47"/>
      <c r="I553" s="46"/>
      <c r="J553" s="47"/>
      <c r="K553" s="46"/>
      <c r="L553" s="47"/>
      <c r="M553" s="47"/>
    </row>
    <row r="554" spans="3:13" ht="12.75">
      <c r="C554" s="47"/>
      <c r="D554" s="47"/>
      <c r="E554" s="47"/>
      <c r="F554" s="47"/>
      <c r="G554" s="47"/>
      <c r="H554" s="47"/>
      <c r="I554" s="46"/>
      <c r="J554" s="47"/>
      <c r="K554" s="46"/>
      <c r="L554" s="47"/>
      <c r="M554" s="47"/>
    </row>
    <row r="555" spans="3:13" ht="12.75">
      <c r="C555" s="47"/>
      <c r="D555" s="47"/>
      <c r="E555" s="47"/>
      <c r="F555" s="47"/>
      <c r="G555" s="47"/>
      <c r="H555" s="47"/>
      <c r="I555" s="46"/>
      <c r="J555" s="47"/>
      <c r="K555" s="46"/>
      <c r="L555" s="47"/>
      <c r="M555" s="47"/>
    </row>
    <row r="556" spans="3:13" ht="12.75">
      <c r="C556" s="47"/>
      <c r="D556" s="47"/>
      <c r="E556" s="47"/>
      <c r="F556" s="47"/>
      <c r="G556" s="47"/>
      <c r="H556" s="47"/>
      <c r="I556" s="46"/>
      <c r="J556" s="47"/>
      <c r="K556" s="46"/>
      <c r="L556" s="47"/>
      <c r="M556" s="47"/>
    </row>
    <row r="557" spans="3:13" ht="12.75">
      <c r="C557" s="47"/>
      <c r="D557" s="47"/>
      <c r="E557" s="47"/>
      <c r="F557" s="47"/>
      <c r="G557" s="47"/>
      <c r="H557" s="47"/>
      <c r="I557" s="46"/>
      <c r="J557" s="47"/>
      <c r="K557" s="46"/>
      <c r="L557" s="47"/>
      <c r="M557" s="47"/>
    </row>
    <row r="558" spans="3:13" ht="12.75">
      <c r="C558" s="47"/>
      <c r="D558" s="47"/>
      <c r="E558" s="47"/>
      <c r="F558" s="47"/>
      <c r="G558" s="47"/>
      <c r="H558" s="47"/>
      <c r="I558" s="46"/>
      <c r="J558" s="47"/>
      <c r="K558" s="46"/>
      <c r="L558" s="47"/>
      <c r="M558" s="47"/>
    </row>
    <row r="559" spans="3:13" ht="12.75">
      <c r="C559" s="47"/>
      <c r="D559" s="47"/>
      <c r="E559" s="47"/>
      <c r="F559" s="47"/>
      <c r="G559" s="47"/>
      <c r="H559" s="47"/>
      <c r="I559" s="46"/>
      <c r="J559" s="47"/>
      <c r="K559" s="46"/>
      <c r="L559" s="47"/>
      <c r="M559" s="47"/>
    </row>
    <row r="560" spans="3:13" ht="12.75">
      <c r="C560" s="47"/>
      <c r="D560" s="47"/>
      <c r="E560" s="47"/>
      <c r="F560" s="47"/>
      <c r="G560" s="47"/>
      <c r="H560" s="47"/>
      <c r="I560" s="46"/>
      <c r="J560" s="47"/>
      <c r="K560" s="46"/>
      <c r="L560" s="47"/>
      <c r="M560" s="47"/>
    </row>
    <row r="561" spans="3:13" ht="12.75">
      <c r="C561" s="47"/>
      <c r="D561" s="47"/>
      <c r="E561" s="47"/>
      <c r="F561" s="47"/>
      <c r="G561" s="47"/>
      <c r="H561" s="47"/>
      <c r="I561" s="46"/>
      <c r="J561" s="47"/>
      <c r="K561" s="46"/>
      <c r="L561" s="47"/>
      <c r="M561" s="47"/>
    </row>
    <row r="562" spans="3:13" ht="12.75">
      <c r="C562" s="47"/>
      <c r="D562" s="47"/>
      <c r="E562" s="47"/>
      <c r="F562" s="47"/>
      <c r="G562" s="47"/>
      <c r="H562" s="47"/>
      <c r="I562" s="46"/>
      <c r="J562" s="47"/>
      <c r="K562" s="46"/>
      <c r="L562" s="47"/>
      <c r="M562" s="47"/>
    </row>
    <row r="563" spans="3:13" ht="12.75">
      <c r="C563" s="47"/>
      <c r="D563" s="47"/>
      <c r="E563" s="47"/>
      <c r="F563" s="47"/>
      <c r="G563" s="47"/>
      <c r="H563" s="47"/>
      <c r="I563" s="46"/>
      <c r="J563" s="47"/>
      <c r="K563" s="46"/>
      <c r="L563" s="47"/>
      <c r="M563" s="47"/>
    </row>
    <row r="564" spans="3:13" ht="12.75">
      <c r="C564" s="47"/>
      <c r="D564" s="47"/>
      <c r="E564" s="47"/>
      <c r="F564" s="47"/>
      <c r="G564" s="47"/>
      <c r="H564" s="47"/>
      <c r="I564" s="46"/>
      <c r="J564" s="47"/>
      <c r="K564" s="46"/>
      <c r="L564" s="47"/>
      <c r="M564" s="47"/>
    </row>
    <row r="565" spans="3:13" ht="12.75">
      <c r="C565" s="47"/>
      <c r="D565" s="47"/>
      <c r="E565" s="47"/>
      <c r="F565" s="47"/>
      <c r="G565" s="47"/>
      <c r="H565" s="47"/>
      <c r="I565" s="46"/>
      <c r="J565" s="47"/>
      <c r="K565" s="46"/>
      <c r="L565" s="47"/>
      <c r="M565" s="47"/>
    </row>
    <row r="566" spans="3:13" ht="12.75">
      <c r="C566" s="47"/>
      <c r="D566" s="47"/>
      <c r="E566" s="47"/>
      <c r="F566" s="47"/>
      <c r="G566" s="47"/>
      <c r="H566" s="47"/>
      <c r="I566" s="46"/>
      <c r="J566" s="47"/>
      <c r="K566" s="46"/>
      <c r="L566" s="47"/>
      <c r="M566" s="47"/>
    </row>
    <row r="567" spans="3:13" ht="12.75">
      <c r="C567" s="47"/>
      <c r="D567" s="47"/>
      <c r="E567" s="47"/>
      <c r="F567" s="47"/>
      <c r="G567" s="47"/>
      <c r="H567" s="47"/>
      <c r="I567" s="46"/>
      <c r="J567" s="47"/>
      <c r="K567" s="46"/>
      <c r="L567" s="47"/>
      <c r="M567" s="47"/>
    </row>
    <row r="568" spans="3:13" ht="12.75">
      <c r="C568" s="47"/>
      <c r="D568" s="47"/>
      <c r="E568" s="47"/>
      <c r="F568" s="47"/>
      <c r="G568" s="47"/>
      <c r="H568" s="47"/>
      <c r="I568" s="46"/>
      <c r="J568" s="47"/>
      <c r="K568" s="46"/>
      <c r="L568" s="47"/>
      <c r="M568" s="47"/>
    </row>
    <row r="569" spans="3:13" ht="12.75">
      <c r="C569" s="47"/>
      <c r="D569" s="47"/>
      <c r="E569" s="47"/>
      <c r="F569" s="47"/>
      <c r="G569" s="47"/>
      <c r="H569" s="47"/>
      <c r="I569" s="46"/>
      <c r="J569" s="47"/>
      <c r="K569" s="46"/>
      <c r="L569" s="47"/>
      <c r="M569" s="47"/>
    </row>
    <row r="570" spans="3:13" ht="12.75">
      <c r="C570" s="47"/>
      <c r="D570" s="47"/>
      <c r="E570" s="47"/>
      <c r="F570" s="47"/>
      <c r="G570" s="47"/>
      <c r="H570" s="47"/>
      <c r="I570" s="46"/>
      <c r="J570" s="47"/>
      <c r="K570" s="46"/>
      <c r="L570" s="47"/>
      <c r="M570" s="47"/>
    </row>
    <row r="571" spans="3:13" ht="12.75">
      <c r="C571" s="47"/>
      <c r="D571" s="47"/>
      <c r="E571" s="47"/>
      <c r="F571" s="47"/>
      <c r="G571" s="47"/>
      <c r="H571" s="47"/>
      <c r="I571" s="46"/>
      <c r="J571" s="47"/>
      <c r="K571" s="46"/>
      <c r="L571" s="47"/>
      <c r="M571" s="47"/>
    </row>
    <row r="572" spans="3:13" ht="12.75">
      <c r="C572" s="47"/>
      <c r="D572" s="47"/>
      <c r="E572" s="47"/>
      <c r="F572" s="47"/>
      <c r="G572" s="47"/>
      <c r="H572" s="47"/>
      <c r="I572" s="46"/>
      <c r="J572" s="47"/>
      <c r="K572" s="46"/>
      <c r="L572" s="47"/>
      <c r="M572" s="47"/>
    </row>
    <row r="573" spans="3:13" ht="12.75">
      <c r="C573" s="47"/>
      <c r="D573" s="47"/>
      <c r="E573" s="47"/>
      <c r="F573" s="47"/>
      <c r="G573" s="47"/>
      <c r="H573" s="47"/>
      <c r="I573" s="46"/>
      <c r="J573" s="47"/>
      <c r="K573" s="46"/>
      <c r="L573" s="47"/>
      <c r="M573" s="47"/>
    </row>
    <row r="574" spans="3:13" ht="12.75">
      <c r="C574" s="47"/>
      <c r="D574" s="47"/>
      <c r="E574" s="47"/>
      <c r="F574" s="47"/>
      <c r="G574" s="47"/>
      <c r="H574" s="47"/>
      <c r="I574" s="46"/>
      <c r="J574" s="47"/>
      <c r="K574" s="46"/>
      <c r="L574" s="47"/>
      <c r="M574" s="47"/>
    </row>
    <row r="575" spans="3:13" ht="12.75">
      <c r="C575" s="47"/>
      <c r="D575" s="47"/>
      <c r="E575" s="47"/>
      <c r="F575" s="47"/>
      <c r="G575" s="47"/>
      <c r="H575" s="47"/>
      <c r="I575" s="46"/>
      <c r="J575" s="47"/>
      <c r="K575" s="46"/>
      <c r="L575" s="47"/>
      <c r="M575" s="47"/>
    </row>
    <row r="576" spans="3:13" ht="12.75">
      <c r="C576" s="47"/>
      <c r="D576" s="47"/>
      <c r="E576" s="47"/>
      <c r="F576" s="47"/>
      <c r="G576" s="47"/>
      <c r="H576" s="47"/>
      <c r="I576" s="46"/>
      <c r="J576" s="47"/>
      <c r="K576" s="46"/>
      <c r="L576" s="47"/>
      <c r="M576" s="47"/>
    </row>
    <row r="577" spans="3:13" ht="12.75">
      <c r="C577" s="47"/>
      <c r="D577" s="47"/>
      <c r="E577" s="47"/>
      <c r="F577" s="47"/>
      <c r="G577" s="47"/>
      <c r="H577" s="47"/>
      <c r="I577" s="46"/>
      <c r="J577" s="47"/>
      <c r="K577" s="46"/>
      <c r="L577" s="47"/>
      <c r="M577" s="47"/>
    </row>
    <row r="578" spans="3:13" ht="12.75">
      <c r="C578" s="47"/>
      <c r="D578" s="47"/>
      <c r="E578" s="47"/>
      <c r="F578" s="47"/>
      <c r="G578" s="47"/>
      <c r="H578" s="47"/>
      <c r="I578" s="46"/>
      <c r="J578" s="47"/>
      <c r="K578" s="46"/>
      <c r="L578" s="47"/>
      <c r="M578" s="47"/>
    </row>
    <row r="579" spans="3:13" ht="12.75">
      <c r="C579" s="47"/>
      <c r="D579" s="47"/>
      <c r="E579" s="47"/>
      <c r="F579" s="47"/>
      <c r="G579" s="47"/>
      <c r="H579" s="47"/>
      <c r="I579" s="46"/>
      <c r="J579" s="47"/>
      <c r="K579" s="46"/>
      <c r="L579" s="47"/>
      <c r="M579" s="47"/>
    </row>
    <row r="580" spans="3:13" ht="12.75">
      <c r="C580" s="47"/>
      <c r="D580" s="47"/>
      <c r="E580" s="47"/>
      <c r="F580" s="47"/>
      <c r="G580" s="47"/>
      <c r="H580" s="47"/>
      <c r="I580" s="46"/>
      <c r="J580" s="47"/>
      <c r="K580" s="46"/>
      <c r="L580" s="47"/>
      <c r="M580" s="47"/>
    </row>
    <row r="581" spans="3:13" ht="12.75">
      <c r="C581" s="47"/>
      <c r="D581" s="47"/>
      <c r="E581" s="47"/>
      <c r="F581" s="47"/>
      <c r="G581" s="47"/>
      <c r="H581" s="47"/>
      <c r="I581" s="46"/>
      <c r="J581" s="47"/>
      <c r="K581" s="46"/>
      <c r="L581" s="47"/>
      <c r="M581" s="47"/>
    </row>
    <row r="582" spans="3:13" ht="12.75">
      <c r="C582" s="47"/>
      <c r="D582" s="47"/>
      <c r="E582" s="47"/>
      <c r="F582" s="47"/>
      <c r="G582" s="47"/>
      <c r="H582" s="47"/>
      <c r="I582" s="46"/>
      <c r="J582" s="47"/>
      <c r="K582" s="46"/>
      <c r="L582" s="47"/>
      <c r="M582" s="47"/>
    </row>
    <row r="583" spans="3:13" ht="12.75">
      <c r="C583" s="47"/>
      <c r="D583" s="47"/>
      <c r="E583" s="47"/>
      <c r="F583" s="47"/>
      <c r="G583" s="47"/>
      <c r="H583" s="47"/>
      <c r="I583" s="46"/>
      <c r="J583" s="47"/>
      <c r="K583" s="46"/>
      <c r="L583" s="47"/>
      <c r="M583" s="47"/>
    </row>
    <row r="584" spans="3:13" ht="12.75">
      <c r="C584" s="47"/>
      <c r="D584" s="47"/>
      <c r="E584" s="47"/>
      <c r="F584" s="47"/>
      <c r="G584" s="47"/>
      <c r="H584" s="47"/>
      <c r="I584" s="46"/>
      <c r="J584" s="47"/>
      <c r="K584" s="46"/>
      <c r="L584" s="47"/>
      <c r="M584" s="47"/>
    </row>
    <row r="585" spans="3:13" ht="12.75">
      <c r="C585" s="47"/>
      <c r="D585" s="47"/>
      <c r="E585" s="47"/>
      <c r="F585" s="47"/>
      <c r="G585" s="47"/>
      <c r="H585" s="47"/>
      <c r="I585" s="46"/>
      <c r="J585" s="47"/>
      <c r="K585" s="46"/>
      <c r="L585" s="47"/>
      <c r="M585" s="47"/>
    </row>
    <row r="586" spans="3:13" ht="12.75">
      <c r="C586" s="47"/>
      <c r="D586" s="47"/>
      <c r="E586" s="47"/>
      <c r="F586" s="47"/>
      <c r="G586" s="47"/>
      <c r="H586" s="47"/>
      <c r="I586" s="46"/>
      <c r="J586" s="47"/>
      <c r="K586" s="46"/>
      <c r="L586" s="47"/>
      <c r="M586" s="47"/>
    </row>
    <row r="587" spans="3:13" ht="12.75">
      <c r="C587" s="47"/>
      <c r="D587" s="47"/>
      <c r="E587" s="47"/>
      <c r="F587" s="47"/>
      <c r="G587" s="47"/>
      <c r="H587" s="47"/>
      <c r="I587" s="46"/>
      <c r="J587" s="47"/>
      <c r="K587" s="46"/>
      <c r="L587" s="47"/>
      <c r="M587" s="47"/>
    </row>
    <row r="588" spans="3:13" ht="12.75">
      <c r="C588" s="47"/>
      <c r="D588" s="47"/>
      <c r="E588" s="47"/>
      <c r="F588" s="47"/>
      <c r="G588" s="47"/>
      <c r="H588" s="47"/>
      <c r="I588" s="46"/>
      <c r="J588" s="47"/>
      <c r="K588" s="46"/>
      <c r="L588" s="47"/>
      <c r="M588" s="47"/>
    </row>
    <row r="589" spans="3:13" ht="12.75">
      <c r="C589" s="47"/>
      <c r="D589" s="47"/>
      <c r="E589" s="47"/>
      <c r="F589" s="47"/>
      <c r="G589" s="47"/>
      <c r="H589" s="47"/>
      <c r="I589" s="46"/>
      <c r="J589" s="47"/>
      <c r="K589" s="46"/>
      <c r="L589" s="47"/>
      <c r="M589" s="47"/>
    </row>
    <row r="590" spans="3:13" ht="12.75">
      <c r="C590" s="47"/>
      <c r="D590" s="47"/>
      <c r="E590" s="47"/>
      <c r="F590" s="47"/>
      <c r="G590" s="47"/>
      <c r="H590" s="47"/>
      <c r="I590" s="46"/>
      <c r="J590" s="47"/>
      <c r="K590" s="46"/>
      <c r="L590" s="47"/>
      <c r="M590" s="47"/>
    </row>
    <row r="591" spans="3:13" ht="12.75">
      <c r="C591" s="47"/>
      <c r="D591" s="47"/>
      <c r="E591" s="47"/>
      <c r="F591" s="47"/>
      <c r="G591" s="47"/>
      <c r="H591" s="47"/>
      <c r="I591" s="46"/>
      <c r="J591" s="47"/>
      <c r="K591" s="46"/>
      <c r="L591" s="47"/>
      <c r="M591" s="47"/>
    </row>
    <row r="592" spans="3:13" ht="12.75">
      <c r="C592" s="47"/>
      <c r="D592" s="47"/>
      <c r="E592" s="47"/>
      <c r="F592" s="47"/>
      <c r="G592" s="47"/>
      <c r="H592" s="47"/>
      <c r="I592" s="46"/>
      <c r="J592" s="47"/>
      <c r="K592" s="46"/>
      <c r="L592" s="47"/>
      <c r="M592" s="47"/>
    </row>
    <row r="593" spans="3:13" ht="12.75">
      <c r="C593" s="47"/>
      <c r="D593" s="47"/>
      <c r="E593" s="47"/>
      <c r="F593" s="47"/>
      <c r="G593" s="47"/>
      <c r="H593" s="47"/>
      <c r="I593" s="46"/>
      <c r="J593" s="47"/>
      <c r="K593" s="46"/>
      <c r="L593" s="47"/>
      <c r="M593" s="47"/>
    </row>
    <row r="594" spans="3:13" ht="12.75">
      <c r="C594" s="47"/>
      <c r="D594" s="47"/>
      <c r="E594" s="47"/>
      <c r="F594" s="47"/>
      <c r="G594" s="47"/>
      <c r="H594" s="47"/>
      <c r="I594" s="46"/>
      <c r="J594" s="47"/>
      <c r="K594" s="46"/>
      <c r="L594" s="47"/>
      <c r="M594" s="47"/>
    </row>
    <row r="595" spans="3:13" ht="12.75">
      <c r="C595" s="47"/>
      <c r="D595" s="47"/>
      <c r="E595" s="47"/>
      <c r="F595" s="47"/>
      <c r="G595" s="47"/>
      <c r="H595" s="47"/>
      <c r="I595" s="46"/>
      <c r="J595" s="47"/>
      <c r="K595" s="46"/>
      <c r="L595" s="47"/>
      <c r="M595" s="47"/>
    </row>
    <row r="596" spans="3:13" ht="12.75">
      <c r="C596" s="47"/>
      <c r="D596" s="47"/>
      <c r="E596" s="47"/>
      <c r="F596" s="47"/>
      <c r="G596" s="47"/>
      <c r="H596" s="47"/>
      <c r="I596" s="46"/>
      <c r="J596" s="47"/>
      <c r="K596" s="46"/>
      <c r="L596" s="47"/>
      <c r="M596" s="47"/>
    </row>
    <row r="597" spans="3:13" ht="12.75">
      <c r="C597" s="47"/>
      <c r="D597" s="47"/>
      <c r="E597" s="47"/>
      <c r="F597" s="47"/>
      <c r="G597" s="47"/>
      <c r="H597" s="47"/>
      <c r="I597" s="46"/>
      <c r="J597" s="47"/>
      <c r="K597" s="46"/>
      <c r="L597" s="47"/>
      <c r="M597" s="47"/>
    </row>
    <row r="598" spans="3:13" ht="12.75">
      <c r="C598" s="47"/>
      <c r="D598" s="47"/>
      <c r="E598" s="47"/>
      <c r="F598" s="47"/>
      <c r="G598" s="47"/>
      <c r="H598" s="47"/>
      <c r="I598" s="46"/>
      <c r="J598" s="47"/>
      <c r="K598" s="46"/>
      <c r="L598" s="47"/>
      <c r="M598" s="47"/>
    </row>
    <row r="599" spans="3:13" ht="12.75">
      <c r="C599" s="47"/>
      <c r="D599" s="47"/>
      <c r="E599" s="47"/>
      <c r="F599" s="47"/>
      <c r="G599" s="47"/>
      <c r="H599" s="47"/>
      <c r="I599" s="46"/>
      <c r="J599" s="47"/>
      <c r="K599" s="46"/>
      <c r="L599" s="47"/>
      <c r="M599" s="47"/>
    </row>
    <row r="600" spans="3:13" ht="12.75">
      <c r="C600" s="47"/>
      <c r="D600" s="47"/>
      <c r="E600" s="47"/>
      <c r="F600" s="47"/>
      <c r="G600" s="47"/>
      <c r="H600" s="47"/>
      <c r="I600" s="46"/>
      <c r="J600" s="47"/>
      <c r="K600" s="46"/>
      <c r="L600" s="47"/>
      <c r="M600" s="47"/>
    </row>
    <row r="601" spans="3:13" ht="12.75">
      <c r="C601" s="47"/>
      <c r="D601" s="47"/>
      <c r="E601" s="47"/>
      <c r="F601" s="47"/>
      <c r="G601" s="47"/>
      <c r="H601" s="47"/>
      <c r="I601" s="46"/>
      <c r="J601" s="47"/>
      <c r="K601" s="46"/>
      <c r="L601" s="47"/>
      <c r="M601" s="47"/>
    </row>
    <row r="602" spans="3:13" ht="12.75">
      <c r="C602" s="47"/>
      <c r="D602" s="47"/>
      <c r="E602" s="47"/>
      <c r="F602" s="47"/>
      <c r="G602" s="47"/>
      <c r="H602" s="47"/>
      <c r="I602" s="46"/>
      <c r="J602" s="47"/>
      <c r="K602" s="46"/>
      <c r="L602" s="47"/>
      <c r="M602" s="47"/>
    </row>
    <row r="603" spans="3:13" ht="12.75">
      <c r="C603" s="47"/>
      <c r="D603" s="47"/>
      <c r="E603" s="47"/>
      <c r="F603" s="47"/>
      <c r="G603" s="47"/>
      <c r="H603" s="47"/>
      <c r="I603" s="46"/>
      <c r="J603" s="47"/>
      <c r="K603" s="46"/>
      <c r="L603" s="47"/>
      <c r="M603" s="47"/>
    </row>
    <row r="604" spans="3:13" ht="12.75">
      <c r="C604" s="47"/>
      <c r="D604" s="47"/>
      <c r="E604" s="47"/>
      <c r="F604" s="47"/>
      <c r="G604" s="47"/>
      <c r="H604" s="47"/>
      <c r="I604" s="46"/>
      <c r="J604" s="47"/>
      <c r="K604" s="46"/>
      <c r="L604" s="47"/>
      <c r="M604" s="47"/>
    </row>
    <row r="605" spans="3:13" ht="12.75">
      <c r="C605" s="47"/>
      <c r="D605" s="47"/>
      <c r="E605" s="47"/>
      <c r="F605" s="47"/>
      <c r="G605" s="47"/>
      <c r="H605" s="47"/>
      <c r="I605" s="46"/>
      <c r="J605" s="47"/>
      <c r="K605" s="46"/>
      <c r="L605" s="47"/>
      <c r="M605" s="47"/>
    </row>
    <row r="606" spans="3:13" ht="12.75">
      <c r="C606" s="47"/>
      <c r="D606" s="47"/>
      <c r="E606" s="47"/>
      <c r="F606" s="47"/>
      <c r="G606" s="47"/>
      <c r="H606" s="47"/>
      <c r="I606" s="46"/>
      <c r="J606" s="47"/>
      <c r="K606" s="46"/>
      <c r="L606" s="47"/>
      <c r="M606" s="47"/>
    </row>
    <row r="607" spans="3:13" ht="12.75">
      <c r="C607" s="47"/>
      <c r="D607" s="47"/>
      <c r="E607" s="47"/>
      <c r="F607" s="47"/>
      <c r="G607" s="47"/>
      <c r="H607" s="47"/>
      <c r="I607" s="46"/>
      <c r="J607" s="47"/>
      <c r="K607" s="46"/>
      <c r="L607" s="47"/>
      <c r="M607" s="47"/>
    </row>
    <row r="608" spans="3:13" ht="12.75">
      <c r="C608" s="47"/>
      <c r="D608" s="47"/>
      <c r="E608" s="47"/>
      <c r="F608" s="47"/>
      <c r="G608" s="47"/>
      <c r="H608" s="47"/>
      <c r="I608" s="46"/>
      <c r="J608" s="47"/>
      <c r="K608" s="46"/>
      <c r="L608" s="47"/>
      <c r="M608" s="47"/>
    </row>
    <row r="609" spans="3:13" ht="12.75">
      <c r="C609" s="47"/>
      <c r="D609" s="47"/>
      <c r="E609" s="47"/>
      <c r="F609" s="47"/>
      <c r="G609" s="47"/>
      <c r="H609" s="47"/>
      <c r="I609" s="46"/>
      <c r="J609" s="47"/>
      <c r="K609" s="46"/>
      <c r="L609" s="47"/>
      <c r="M609" s="47"/>
    </row>
    <row r="610" spans="3:13" ht="12.75">
      <c r="C610" s="47"/>
      <c r="D610" s="47"/>
      <c r="E610" s="47"/>
      <c r="F610" s="47"/>
      <c r="G610" s="47"/>
      <c r="H610" s="47"/>
      <c r="I610" s="46"/>
      <c r="J610" s="47"/>
      <c r="K610" s="46"/>
      <c r="L610" s="47"/>
      <c r="M610" s="47"/>
    </row>
    <row r="611" spans="3:13" ht="12.75">
      <c r="C611" s="47"/>
      <c r="D611" s="47"/>
      <c r="E611" s="47"/>
      <c r="F611" s="47"/>
      <c r="G611" s="47"/>
      <c r="H611" s="47"/>
      <c r="I611" s="46"/>
      <c r="J611" s="47"/>
      <c r="K611" s="46"/>
      <c r="L611" s="47"/>
      <c r="M611" s="47"/>
    </row>
    <row r="612" spans="3:13" ht="12.75">
      <c r="C612" s="47"/>
      <c r="D612" s="47"/>
      <c r="E612" s="47"/>
      <c r="F612" s="47"/>
      <c r="G612" s="47"/>
      <c r="H612" s="47"/>
      <c r="I612" s="46"/>
      <c r="J612" s="47"/>
      <c r="K612" s="46"/>
      <c r="L612" s="47"/>
      <c r="M612" s="47"/>
    </row>
    <row r="613" spans="3:13" ht="12.75">
      <c r="C613" s="47"/>
      <c r="D613" s="47"/>
      <c r="E613" s="47"/>
      <c r="F613" s="47"/>
      <c r="G613" s="47"/>
      <c r="H613" s="47"/>
      <c r="I613" s="46"/>
      <c r="J613" s="47"/>
      <c r="K613" s="46"/>
      <c r="L613" s="47"/>
      <c r="M613" s="47"/>
    </row>
    <row r="614" spans="3:13" ht="12.75">
      <c r="C614" s="47"/>
      <c r="D614" s="47"/>
      <c r="E614" s="47"/>
      <c r="F614" s="47"/>
      <c r="G614" s="47"/>
      <c r="H614" s="47"/>
      <c r="I614" s="46"/>
      <c r="J614" s="47"/>
      <c r="K614" s="46"/>
      <c r="L614" s="47"/>
      <c r="M614" s="47"/>
    </row>
    <row r="615" spans="3:13" ht="12.75">
      <c r="C615" s="47"/>
      <c r="D615" s="47"/>
      <c r="E615" s="47"/>
      <c r="F615" s="47"/>
      <c r="G615" s="47"/>
      <c r="H615" s="47"/>
      <c r="I615" s="46"/>
      <c r="J615" s="47"/>
      <c r="K615" s="46"/>
      <c r="L615" s="47"/>
      <c r="M615" s="47"/>
    </row>
    <row r="616" spans="3:13" ht="12.75">
      <c r="C616" s="47"/>
      <c r="D616" s="47"/>
      <c r="E616" s="47"/>
      <c r="F616" s="47"/>
      <c r="G616" s="47"/>
      <c r="H616" s="47"/>
      <c r="I616" s="46"/>
      <c r="J616" s="47"/>
      <c r="K616" s="46"/>
      <c r="L616" s="47"/>
      <c r="M616" s="47"/>
    </row>
    <row r="617" spans="3:13" ht="12.75">
      <c r="C617" s="47"/>
      <c r="D617" s="47"/>
      <c r="E617" s="47"/>
      <c r="F617" s="47"/>
      <c r="G617" s="47"/>
      <c r="H617" s="47"/>
      <c r="I617" s="46"/>
      <c r="J617" s="47"/>
      <c r="K617" s="46"/>
      <c r="L617" s="47"/>
      <c r="M617" s="47"/>
    </row>
    <row r="618" spans="3:13" ht="12.75">
      <c r="C618" s="47"/>
      <c r="D618" s="47"/>
      <c r="E618" s="47"/>
      <c r="F618" s="47"/>
      <c r="G618" s="47"/>
      <c r="H618" s="47"/>
      <c r="I618" s="46"/>
      <c r="J618" s="47"/>
      <c r="K618" s="46"/>
      <c r="L618" s="47"/>
      <c r="M618" s="47"/>
    </row>
    <row r="619" spans="3:13" ht="12.75">
      <c r="C619" s="47"/>
      <c r="D619" s="47"/>
      <c r="E619" s="47"/>
      <c r="F619" s="47"/>
      <c r="G619" s="47"/>
      <c r="H619" s="47"/>
      <c r="I619" s="46"/>
      <c r="J619" s="47"/>
      <c r="K619" s="46"/>
      <c r="L619" s="47"/>
      <c r="M619" s="47"/>
    </row>
    <row r="620" spans="3:13" ht="12.75">
      <c r="C620" s="47"/>
      <c r="D620" s="47"/>
      <c r="E620" s="47"/>
      <c r="F620" s="47"/>
      <c r="G620" s="47"/>
      <c r="H620" s="47"/>
      <c r="I620" s="46"/>
      <c r="J620" s="47"/>
      <c r="K620" s="46"/>
      <c r="L620" s="47"/>
      <c r="M620" s="47"/>
    </row>
    <row r="621" spans="3:13" ht="12.75">
      <c r="C621" s="47"/>
      <c r="D621" s="47"/>
      <c r="E621" s="47"/>
      <c r="F621" s="47"/>
      <c r="G621" s="47"/>
      <c r="H621" s="47"/>
      <c r="I621" s="46"/>
      <c r="J621" s="47"/>
      <c r="K621" s="46"/>
      <c r="L621" s="47"/>
      <c r="M621" s="47"/>
    </row>
    <row r="622" spans="3:13" ht="12.75">
      <c r="C622" s="47"/>
      <c r="D622" s="47"/>
      <c r="E622" s="47"/>
      <c r="F622" s="47"/>
      <c r="G622" s="47"/>
      <c r="H622" s="47"/>
      <c r="I622" s="46"/>
      <c r="J622" s="47"/>
      <c r="K622" s="46"/>
      <c r="L622" s="47"/>
      <c r="M622" s="47"/>
    </row>
    <row r="623" spans="3:13" ht="12.75">
      <c r="C623" s="47"/>
      <c r="D623" s="47"/>
      <c r="E623" s="47"/>
      <c r="F623" s="47"/>
      <c r="G623" s="47"/>
      <c r="H623" s="47"/>
      <c r="I623" s="46"/>
      <c r="J623" s="47"/>
      <c r="K623" s="46"/>
      <c r="L623" s="47"/>
      <c r="M623" s="47"/>
    </row>
    <row r="624" spans="3:13" ht="12.75">
      <c r="C624" s="47"/>
      <c r="D624" s="47"/>
      <c r="E624" s="47"/>
      <c r="F624" s="47"/>
      <c r="G624" s="47"/>
      <c r="H624" s="47"/>
      <c r="I624" s="46"/>
      <c r="J624" s="47"/>
      <c r="K624" s="46"/>
      <c r="L624" s="47"/>
      <c r="M624" s="47"/>
    </row>
    <row r="625" spans="3:13" ht="12.75">
      <c r="C625" s="47"/>
      <c r="D625" s="47"/>
      <c r="E625" s="47"/>
      <c r="F625" s="47"/>
      <c r="G625" s="47"/>
      <c r="H625" s="47"/>
      <c r="I625" s="46"/>
      <c r="J625" s="47"/>
      <c r="K625" s="46"/>
      <c r="L625" s="47"/>
      <c r="M625" s="47"/>
    </row>
    <row r="626" spans="3:13" ht="12.75">
      <c r="C626" s="47"/>
      <c r="D626" s="47"/>
      <c r="E626" s="47"/>
      <c r="F626" s="47"/>
      <c r="G626" s="47"/>
      <c r="H626" s="47"/>
      <c r="I626" s="46"/>
      <c r="J626" s="47"/>
      <c r="K626" s="46"/>
      <c r="L626" s="47"/>
      <c r="M626" s="47"/>
    </row>
    <row r="627" spans="3:13" ht="12.75">
      <c r="C627" s="47"/>
      <c r="D627" s="47"/>
      <c r="E627" s="47"/>
      <c r="F627" s="47"/>
      <c r="G627" s="47"/>
      <c r="H627" s="47"/>
      <c r="I627" s="46"/>
      <c r="J627" s="47"/>
      <c r="K627" s="46"/>
      <c r="L627" s="47"/>
      <c r="M627" s="47"/>
    </row>
    <row r="628" spans="3:13" ht="12.75">
      <c r="C628" s="47"/>
      <c r="D628" s="47"/>
      <c r="E628" s="47"/>
      <c r="F628" s="47"/>
      <c r="G628" s="47"/>
      <c r="H628" s="47"/>
      <c r="I628" s="46"/>
      <c r="J628" s="47"/>
      <c r="K628" s="46"/>
      <c r="L628" s="47"/>
      <c r="M628" s="47"/>
    </row>
    <row r="629" spans="3:13" ht="12.75">
      <c r="C629" s="47"/>
      <c r="D629" s="47"/>
      <c r="E629" s="47"/>
      <c r="F629" s="47"/>
      <c r="G629" s="47"/>
      <c r="H629" s="47"/>
      <c r="I629" s="46"/>
      <c r="J629" s="47"/>
      <c r="K629" s="46"/>
      <c r="L629" s="47"/>
      <c r="M629" s="47"/>
    </row>
    <row r="630" spans="3:13" ht="12.75">
      <c r="C630" s="47"/>
      <c r="D630" s="47"/>
      <c r="E630" s="47"/>
      <c r="F630" s="47"/>
      <c r="G630" s="47"/>
      <c r="H630" s="47"/>
      <c r="I630" s="46"/>
      <c r="J630" s="47"/>
      <c r="K630" s="46"/>
      <c r="L630" s="47"/>
      <c r="M630" s="47"/>
    </row>
    <row r="631" spans="3:13" ht="12.75">
      <c r="C631" s="47"/>
      <c r="D631" s="47"/>
      <c r="E631" s="47"/>
      <c r="F631" s="47"/>
      <c r="G631" s="47"/>
      <c r="H631" s="47"/>
      <c r="I631" s="46"/>
      <c r="J631" s="47"/>
      <c r="K631" s="46"/>
      <c r="L631" s="47"/>
      <c r="M631" s="47"/>
    </row>
    <row r="632" spans="3:13" ht="12.75">
      <c r="C632" s="47"/>
      <c r="D632" s="47"/>
      <c r="E632" s="47"/>
      <c r="F632" s="47"/>
      <c r="G632" s="47"/>
      <c r="H632" s="47"/>
      <c r="I632" s="46"/>
      <c r="J632" s="47"/>
      <c r="K632" s="46"/>
      <c r="L632" s="47"/>
      <c r="M632" s="47"/>
    </row>
    <row r="633" spans="3:13" ht="12.75">
      <c r="C633" s="47"/>
      <c r="D633" s="47"/>
      <c r="E633" s="47"/>
      <c r="F633" s="47"/>
      <c r="G633" s="47"/>
      <c r="H633" s="47"/>
      <c r="I633" s="46"/>
      <c r="J633" s="47"/>
      <c r="K633" s="46"/>
      <c r="L633" s="47"/>
      <c r="M633" s="47"/>
    </row>
    <row r="634" spans="3:13" ht="12.75">
      <c r="C634" s="47"/>
      <c r="D634" s="47"/>
      <c r="E634" s="47"/>
      <c r="F634" s="47"/>
      <c r="G634" s="47"/>
      <c r="H634" s="47"/>
      <c r="I634" s="46"/>
      <c r="J634" s="47"/>
      <c r="K634" s="46"/>
      <c r="L634" s="47"/>
      <c r="M634" s="47"/>
    </row>
    <row r="635" spans="3:13" ht="12.75">
      <c r="C635" s="47"/>
      <c r="D635" s="47"/>
      <c r="E635" s="47"/>
      <c r="F635" s="47"/>
      <c r="G635" s="47"/>
      <c r="H635" s="47"/>
      <c r="I635" s="46"/>
      <c r="J635" s="47"/>
      <c r="K635" s="46"/>
      <c r="L635" s="47"/>
      <c r="M635" s="47"/>
    </row>
    <row r="636" spans="3:13" ht="12.75">
      <c r="C636" s="47"/>
      <c r="D636" s="47"/>
      <c r="E636" s="47"/>
      <c r="F636" s="47"/>
      <c r="G636" s="47"/>
      <c r="H636" s="47"/>
      <c r="I636" s="46"/>
      <c r="J636" s="47"/>
      <c r="K636" s="46"/>
      <c r="L636" s="47"/>
      <c r="M636" s="47"/>
    </row>
    <row r="637" spans="3:13" ht="12.75">
      <c r="C637" s="47"/>
      <c r="D637" s="47"/>
      <c r="E637" s="47"/>
      <c r="F637" s="47"/>
      <c r="G637" s="47"/>
      <c r="H637" s="47"/>
      <c r="I637" s="46"/>
      <c r="J637" s="47"/>
      <c r="K637" s="46"/>
      <c r="L637" s="47"/>
      <c r="M637" s="47"/>
    </row>
    <row r="638" spans="3:13" ht="12.75">
      <c r="C638" s="47"/>
      <c r="D638" s="47"/>
      <c r="E638" s="47"/>
      <c r="F638" s="47"/>
      <c r="G638" s="47"/>
      <c r="H638" s="47"/>
      <c r="I638" s="46"/>
      <c r="J638" s="47"/>
      <c r="K638" s="46"/>
      <c r="L638" s="47"/>
      <c r="M638" s="47"/>
    </row>
    <row r="639" spans="3:13" ht="12.75">
      <c r="C639" s="47"/>
      <c r="D639" s="47"/>
      <c r="E639" s="47"/>
      <c r="F639" s="47"/>
      <c r="G639" s="47"/>
      <c r="H639" s="47"/>
      <c r="I639" s="46"/>
      <c r="J639" s="47"/>
      <c r="K639" s="46"/>
      <c r="L639" s="47"/>
      <c r="M639" s="47"/>
    </row>
    <row r="640" spans="3:13" ht="12.75">
      <c r="C640" s="47"/>
      <c r="D640" s="47"/>
      <c r="E640" s="47"/>
      <c r="F640" s="47"/>
      <c r="G640" s="47"/>
      <c r="H640" s="47"/>
      <c r="I640" s="46"/>
      <c r="J640" s="47"/>
      <c r="K640" s="46"/>
      <c r="L640" s="47"/>
      <c r="M640" s="47"/>
    </row>
    <row r="641" spans="3:13" ht="12.75">
      <c r="C641" s="47"/>
      <c r="D641" s="47"/>
      <c r="E641" s="47"/>
      <c r="F641" s="47"/>
      <c r="G641" s="47"/>
      <c r="H641" s="47"/>
      <c r="I641" s="46"/>
      <c r="J641" s="47"/>
      <c r="K641" s="46"/>
      <c r="L641" s="47"/>
      <c r="M641" s="47"/>
    </row>
    <row r="642" spans="3:13" ht="12.75">
      <c r="C642" s="47"/>
      <c r="D642" s="47"/>
      <c r="E642" s="47"/>
      <c r="F642" s="47"/>
      <c r="G642" s="47"/>
      <c r="H642" s="47"/>
      <c r="I642" s="46"/>
      <c r="J642" s="47"/>
      <c r="K642" s="46"/>
      <c r="L642" s="47"/>
      <c r="M642" s="47"/>
    </row>
    <row r="643" spans="3:13" ht="12.75">
      <c r="C643" s="47"/>
      <c r="D643" s="47"/>
      <c r="E643" s="47"/>
      <c r="F643" s="47"/>
      <c r="G643" s="47"/>
      <c r="H643" s="47"/>
      <c r="I643" s="46"/>
      <c r="J643" s="47"/>
      <c r="K643" s="46"/>
      <c r="L643" s="47"/>
      <c r="M643" s="47"/>
    </row>
    <row r="644" spans="3:13" ht="12.75">
      <c r="C644" s="47"/>
      <c r="D644" s="47"/>
      <c r="E644" s="47"/>
      <c r="F644" s="47"/>
      <c r="G644" s="47"/>
      <c r="H644" s="47"/>
      <c r="I644" s="46"/>
      <c r="J644" s="47"/>
      <c r="K644" s="46"/>
      <c r="L644" s="47"/>
      <c r="M644" s="47"/>
    </row>
    <row r="645" spans="3:13" ht="12.75">
      <c r="C645" s="47"/>
      <c r="D645" s="47"/>
      <c r="E645" s="47"/>
      <c r="F645" s="47"/>
      <c r="G645" s="47"/>
      <c r="H645" s="47"/>
      <c r="I645" s="46"/>
      <c r="J645" s="47"/>
      <c r="K645" s="46"/>
      <c r="L645" s="47"/>
      <c r="M645" s="47"/>
    </row>
    <row r="646" spans="3:13" ht="12.75">
      <c r="C646" s="47"/>
      <c r="D646" s="47"/>
      <c r="E646" s="47"/>
      <c r="F646" s="47"/>
      <c r="G646" s="47"/>
      <c r="H646" s="47"/>
      <c r="I646" s="46"/>
      <c r="J646" s="47"/>
      <c r="K646" s="46"/>
      <c r="L646" s="47"/>
      <c r="M646" s="47"/>
    </row>
    <row r="647" spans="3:13" ht="12.75">
      <c r="C647" s="47"/>
      <c r="D647" s="47"/>
      <c r="E647" s="47"/>
      <c r="F647" s="47"/>
      <c r="G647" s="47"/>
      <c r="H647" s="47"/>
      <c r="I647" s="46"/>
      <c r="J647" s="47"/>
      <c r="K647" s="46"/>
      <c r="L647" s="47"/>
      <c r="M647" s="47"/>
    </row>
    <row r="648" spans="3:13" ht="12.75">
      <c r="C648" s="47"/>
      <c r="D648" s="47"/>
      <c r="E648" s="47"/>
      <c r="F648" s="47"/>
      <c r="G648" s="47"/>
      <c r="H648" s="47"/>
      <c r="I648" s="46"/>
      <c r="J648" s="47"/>
      <c r="K648" s="46"/>
      <c r="L648" s="47"/>
      <c r="M648" s="47"/>
    </row>
    <row r="649" spans="3:13" ht="12.75">
      <c r="C649" s="47"/>
      <c r="D649" s="47"/>
      <c r="E649" s="47"/>
      <c r="F649" s="47"/>
      <c r="G649" s="47"/>
      <c r="H649" s="47"/>
      <c r="I649" s="46"/>
      <c r="J649" s="47"/>
      <c r="K649" s="46"/>
      <c r="L649" s="47"/>
      <c r="M649" s="47"/>
    </row>
    <row r="650" spans="3:13" ht="12.75">
      <c r="C650" s="47"/>
      <c r="D650" s="47"/>
      <c r="E650" s="47"/>
      <c r="F650" s="47"/>
      <c r="G650" s="47"/>
      <c r="H650" s="47"/>
      <c r="I650" s="46"/>
      <c r="J650" s="47"/>
      <c r="K650" s="46"/>
      <c r="L650" s="47"/>
      <c r="M650" s="47"/>
    </row>
    <row r="651" spans="3:13" ht="12.75">
      <c r="C651" s="47"/>
      <c r="D651" s="47"/>
      <c r="E651" s="47"/>
      <c r="F651" s="47"/>
      <c r="G651" s="47"/>
      <c r="H651" s="47"/>
      <c r="I651" s="46"/>
      <c r="J651" s="47"/>
      <c r="K651" s="46"/>
      <c r="L651" s="47"/>
      <c r="M651" s="47"/>
    </row>
    <row r="652" spans="3:13" ht="12.75">
      <c r="C652" s="47"/>
      <c r="D652" s="47"/>
      <c r="E652" s="47"/>
      <c r="F652" s="47"/>
      <c r="G652" s="47"/>
      <c r="H652" s="47"/>
      <c r="I652" s="46"/>
      <c r="J652" s="47"/>
      <c r="K652" s="46"/>
      <c r="L652" s="47"/>
      <c r="M652" s="47"/>
    </row>
    <row r="653" spans="3:13" ht="12.75">
      <c r="C653" s="47"/>
      <c r="D653" s="47"/>
      <c r="E653" s="47"/>
      <c r="F653" s="47"/>
      <c r="G653" s="47"/>
      <c r="H653" s="47"/>
      <c r="I653" s="46"/>
      <c r="J653" s="47"/>
      <c r="K653" s="46"/>
      <c r="L653" s="47"/>
      <c r="M653" s="47"/>
    </row>
    <row r="654" spans="3:13" ht="12.75">
      <c r="C654" s="47"/>
      <c r="D654" s="47"/>
      <c r="E654" s="47"/>
      <c r="F654" s="47"/>
      <c r="G654" s="47"/>
      <c r="H654" s="47"/>
      <c r="I654" s="46"/>
      <c r="J654" s="47"/>
      <c r="K654" s="46"/>
      <c r="L654" s="47"/>
      <c r="M654" s="47"/>
    </row>
    <row r="655" spans="3:13" ht="12.75">
      <c r="C655" s="47"/>
      <c r="D655" s="47"/>
      <c r="E655" s="47"/>
      <c r="F655" s="47"/>
      <c r="G655" s="47"/>
      <c r="H655" s="47"/>
      <c r="I655" s="46"/>
      <c r="J655" s="47"/>
      <c r="K655" s="46"/>
      <c r="L655" s="47"/>
      <c r="M655" s="47"/>
    </row>
    <row r="656" spans="3:13" ht="12.75">
      <c r="C656" s="47"/>
      <c r="D656" s="47"/>
      <c r="E656" s="47"/>
      <c r="F656" s="47"/>
      <c r="G656" s="47"/>
      <c r="H656" s="47"/>
      <c r="I656" s="46"/>
      <c r="J656" s="47"/>
      <c r="K656" s="46"/>
      <c r="L656" s="47"/>
      <c r="M656" s="47"/>
    </row>
    <row r="657" spans="3:13" ht="12.75">
      <c r="C657" s="47"/>
      <c r="D657" s="47"/>
      <c r="E657" s="47"/>
      <c r="F657" s="47"/>
      <c r="G657" s="47"/>
      <c r="H657" s="47"/>
      <c r="I657" s="46"/>
      <c r="J657" s="47"/>
      <c r="K657" s="46"/>
      <c r="L657" s="47"/>
      <c r="M657" s="47"/>
    </row>
    <row r="658" spans="3:13" ht="12.75">
      <c r="C658" s="47"/>
      <c r="D658" s="47"/>
      <c r="E658" s="47"/>
      <c r="F658" s="47"/>
      <c r="G658" s="47"/>
      <c r="H658" s="47"/>
      <c r="I658" s="46"/>
      <c r="J658" s="47"/>
      <c r="K658" s="46"/>
      <c r="L658" s="47"/>
      <c r="M658" s="47"/>
    </row>
    <row r="659" spans="3:13" ht="12.75">
      <c r="C659" s="47"/>
      <c r="D659" s="47"/>
      <c r="E659" s="47"/>
      <c r="F659" s="47"/>
      <c r="G659" s="47"/>
      <c r="H659" s="47"/>
      <c r="I659" s="46"/>
      <c r="J659" s="47"/>
      <c r="K659" s="46"/>
      <c r="L659" s="47"/>
      <c r="M659" s="47"/>
    </row>
    <row r="660" spans="3:13" ht="12.75">
      <c r="C660" s="47"/>
      <c r="D660" s="47"/>
      <c r="E660" s="47"/>
      <c r="F660" s="47"/>
      <c r="G660" s="47"/>
      <c r="H660" s="47"/>
      <c r="I660" s="46"/>
      <c r="J660" s="47"/>
      <c r="K660" s="46"/>
      <c r="L660" s="47"/>
      <c r="M660" s="47"/>
    </row>
    <row r="661" spans="3:13" ht="12.75">
      <c r="C661" s="47"/>
      <c r="D661" s="47"/>
      <c r="E661" s="47"/>
      <c r="F661" s="47"/>
      <c r="G661" s="47"/>
      <c r="H661" s="47"/>
      <c r="I661" s="46"/>
      <c r="J661" s="47"/>
      <c r="K661" s="46"/>
      <c r="L661" s="47"/>
      <c r="M661" s="47"/>
    </row>
    <row r="662" spans="3:13" ht="12.75">
      <c r="C662" s="47"/>
      <c r="D662" s="47"/>
      <c r="E662" s="47"/>
      <c r="F662" s="47"/>
      <c r="G662" s="47"/>
      <c r="H662" s="47"/>
      <c r="I662" s="46"/>
      <c r="J662" s="47"/>
      <c r="K662" s="46"/>
      <c r="L662" s="47"/>
      <c r="M662" s="47"/>
    </row>
    <row r="663" spans="3:13" ht="12.75">
      <c r="C663" s="47"/>
      <c r="D663" s="47"/>
      <c r="E663" s="47"/>
      <c r="F663" s="47"/>
      <c r="G663" s="47"/>
      <c r="H663" s="47"/>
      <c r="I663" s="46"/>
      <c r="J663" s="47"/>
      <c r="K663" s="46"/>
      <c r="L663" s="47"/>
      <c r="M663" s="47"/>
    </row>
    <row r="664" spans="3:13" ht="12.75">
      <c r="C664" s="47"/>
      <c r="D664" s="47"/>
      <c r="E664" s="47"/>
      <c r="F664" s="47"/>
      <c r="G664" s="47"/>
      <c r="H664" s="47"/>
      <c r="I664" s="46"/>
      <c r="J664" s="47"/>
      <c r="K664" s="46"/>
      <c r="L664" s="47"/>
      <c r="M664" s="47"/>
    </row>
    <row r="665" spans="3:13" ht="12.75">
      <c r="C665" s="47"/>
      <c r="D665" s="47"/>
      <c r="E665" s="47"/>
      <c r="F665" s="47"/>
      <c r="G665" s="47"/>
      <c r="H665" s="47"/>
      <c r="I665" s="46"/>
      <c r="J665" s="47"/>
      <c r="K665" s="46"/>
      <c r="L665" s="47"/>
      <c r="M665" s="47"/>
    </row>
    <row r="666" spans="3:13" ht="12.75">
      <c r="C666" s="47"/>
      <c r="D666" s="47"/>
      <c r="E666" s="47"/>
      <c r="F666" s="47"/>
      <c r="G666" s="47"/>
      <c r="H666" s="47"/>
      <c r="I666" s="46"/>
      <c r="J666" s="47"/>
      <c r="K666" s="46"/>
      <c r="L666" s="47"/>
      <c r="M666" s="47"/>
    </row>
    <row r="667" spans="3:13" ht="12.75">
      <c r="C667" s="47"/>
      <c r="D667" s="47"/>
      <c r="E667" s="47"/>
      <c r="F667" s="47"/>
      <c r="G667" s="47"/>
      <c r="H667" s="47"/>
      <c r="I667" s="46"/>
      <c r="J667" s="47"/>
      <c r="K667" s="46"/>
      <c r="L667" s="47"/>
      <c r="M667" s="47"/>
    </row>
    <row r="668" spans="3:13" ht="12.75">
      <c r="C668" s="47"/>
      <c r="D668" s="47"/>
      <c r="E668" s="47"/>
      <c r="F668" s="47"/>
      <c r="G668" s="47"/>
      <c r="H668" s="47"/>
      <c r="I668" s="46"/>
      <c r="J668" s="47"/>
      <c r="K668" s="46"/>
      <c r="L668" s="47"/>
      <c r="M668" s="47"/>
    </row>
    <row r="669" spans="3:13" ht="12.75">
      <c r="C669" s="47"/>
      <c r="D669" s="47"/>
      <c r="E669" s="47"/>
      <c r="F669" s="47"/>
      <c r="G669" s="47"/>
      <c r="H669" s="47"/>
      <c r="I669" s="46"/>
      <c r="J669" s="47"/>
      <c r="K669" s="46"/>
      <c r="L669" s="47"/>
      <c r="M669" s="47"/>
    </row>
    <row r="670" spans="3:13" ht="12.75">
      <c r="C670" s="47"/>
      <c r="D670" s="47"/>
      <c r="E670" s="47"/>
      <c r="F670" s="47"/>
      <c r="G670" s="47"/>
      <c r="H670" s="47"/>
      <c r="I670" s="46"/>
      <c r="J670" s="47"/>
      <c r="K670" s="46"/>
      <c r="L670" s="47"/>
      <c r="M670" s="47"/>
    </row>
    <row r="671" spans="3:13" ht="12.75">
      <c r="C671" s="47"/>
      <c r="D671" s="47"/>
      <c r="E671" s="47"/>
      <c r="F671" s="47"/>
      <c r="G671" s="47"/>
      <c r="H671" s="47"/>
      <c r="I671" s="46"/>
      <c r="J671" s="47"/>
      <c r="K671" s="46"/>
      <c r="L671" s="47"/>
      <c r="M671" s="47"/>
    </row>
    <row r="672" spans="3:13" ht="12.75">
      <c r="C672" s="47"/>
      <c r="D672" s="47"/>
      <c r="E672" s="47"/>
      <c r="F672" s="47"/>
      <c r="G672" s="47"/>
      <c r="H672" s="47"/>
      <c r="I672" s="46"/>
      <c r="J672" s="47"/>
      <c r="K672" s="46"/>
      <c r="L672" s="47"/>
      <c r="M672" s="47"/>
    </row>
    <row r="673" spans="3:13" ht="12.75">
      <c r="C673" s="47"/>
      <c r="D673" s="47"/>
      <c r="E673" s="47"/>
      <c r="F673" s="47"/>
      <c r="G673" s="47"/>
      <c r="H673" s="47"/>
      <c r="I673" s="46"/>
      <c r="J673" s="47"/>
      <c r="K673" s="46"/>
      <c r="L673" s="47"/>
      <c r="M673" s="47"/>
    </row>
    <row r="674" spans="3:13" ht="12.75">
      <c r="C674" s="47"/>
      <c r="D674" s="47"/>
      <c r="E674" s="47"/>
      <c r="F674" s="47"/>
      <c r="G674" s="47"/>
      <c r="H674" s="47"/>
      <c r="I674" s="46"/>
      <c r="J674" s="47"/>
      <c r="K674" s="46"/>
      <c r="L674" s="47"/>
      <c r="M674" s="47"/>
    </row>
    <row r="675" spans="3:13" ht="12.75">
      <c r="C675" s="47"/>
      <c r="D675" s="47"/>
      <c r="E675" s="47"/>
      <c r="F675" s="47"/>
      <c r="G675" s="47"/>
      <c r="H675" s="47"/>
      <c r="I675" s="46"/>
      <c r="J675" s="47"/>
      <c r="K675" s="46"/>
      <c r="L675" s="47"/>
      <c r="M675" s="47"/>
    </row>
    <row r="676" spans="3:13" ht="12.75">
      <c r="C676" s="47"/>
      <c r="D676" s="47"/>
      <c r="E676" s="47"/>
      <c r="F676" s="47"/>
      <c r="G676" s="47"/>
      <c r="H676" s="47"/>
      <c r="I676" s="46"/>
      <c r="J676" s="47"/>
      <c r="K676" s="46"/>
      <c r="L676" s="47"/>
      <c r="M676" s="47"/>
    </row>
    <row r="677" spans="3:13" ht="12.75">
      <c r="C677" s="47"/>
      <c r="D677" s="47"/>
      <c r="E677" s="47"/>
      <c r="F677" s="47"/>
      <c r="G677" s="47"/>
      <c r="H677" s="47"/>
      <c r="I677" s="46"/>
      <c r="J677" s="47"/>
      <c r="K677" s="46"/>
      <c r="L677" s="47"/>
      <c r="M677" s="47"/>
    </row>
    <row r="678" spans="3:13" ht="12.75">
      <c r="C678" s="47"/>
      <c r="D678" s="47"/>
      <c r="E678" s="47"/>
      <c r="F678" s="47"/>
      <c r="G678" s="47"/>
      <c r="H678" s="47"/>
      <c r="I678" s="46"/>
      <c r="J678" s="47"/>
      <c r="K678" s="46"/>
      <c r="L678" s="47"/>
      <c r="M678" s="47"/>
    </row>
    <row r="679" spans="3:13" ht="12.75">
      <c r="C679" s="47"/>
      <c r="D679" s="47"/>
      <c r="E679" s="47"/>
      <c r="F679" s="47"/>
      <c r="G679" s="47"/>
      <c r="H679" s="47"/>
      <c r="I679" s="46"/>
      <c r="J679" s="47"/>
      <c r="K679" s="46"/>
      <c r="L679" s="47"/>
      <c r="M679" s="47"/>
    </row>
    <row r="680" spans="3:13" ht="12.75">
      <c r="C680" s="47"/>
      <c r="D680" s="47"/>
      <c r="E680" s="47"/>
      <c r="F680" s="47"/>
      <c r="G680" s="47"/>
      <c r="H680" s="47"/>
      <c r="I680" s="46"/>
      <c r="J680" s="47"/>
      <c r="K680" s="46"/>
      <c r="L680" s="47"/>
      <c r="M680" s="47"/>
    </row>
    <row r="681" spans="3:13" ht="12.75">
      <c r="C681" s="47"/>
      <c r="D681" s="47"/>
      <c r="E681" s="47"/>
      <c r="F681" s="47"/>
      <c r="G681" s="47"/>
      <c r="H681" s="47"/>
      <c r="I681" s="46"/>
      <c r="J681" s="47"/>
      <c r="K681" s="46"/>
      <c r="L681" s="47"/>
      <c r="M681" s="47"/>
    </row>
    <row r="682" spans="3:13" ht="12.75">
      <c r="C682" s="47"/>
      <c r="D682" s="47"/>
      <c r="E682" s="47"/>
      <c r="F682" s="47"/>
      <c r="G682" s="47"/>
      <c r="H682" s="47"/>
      <c r="I682" s="46"/>
      <c r="J682" s="47"/>
      <c r="K682" s="46"/>
      <c r="L682" s="47"/>
      <c r="M682" s="47"/>
    </row>
    <row r="683" spans="3:13" ht="12.75">
      <c r="C683" s="47"/>
      <c r="D683" s="47"/>
      <c r="E683" s="47"/>
      <c r="F683" s="47"/>
      <c r="G683" s="47"/>
      <c r="H683" s="47"/>
      <c r="I683" s="46"/>
      <c r="J683" s="47"/>
      <c r="K683" s="46"/>
      <c r="L683" s="47"/>
      <c r="M683" s="47"/>
    </row>
    <row r="684" spans="3:13" ht="12.75">
      <c r="C684" s="47"/>
      <c r="D684" s="47"/>
      <c r="E684" s="47"/>
      <c r="F684" s="47"/>
      <c r="G684" s="47"/>
      <c r="H684" s="47"/>
      <c r="I684" s="46"/>
      <c r="J684" s="47"/>
      <c r="K684" s="46"/>
      <c r="L684" s="47"/>
      <c r="M684" s="47"/>
    </row>
    <row r="685" spans="3:13" ht="12.75">
      <c r="C685" s="47"/>
      <c r="D685" s="47"/>
      <c r="E685" s="47"/>
      <c r="F685" s="47"/>
      <c r="G685" s="47"/>
      <c r="H685" s="47"/>
      <c r="I685" s="46"/>
      <c r="J685" s="47"/>
      <c r="K685" s="46"/>
      <c r="L685" s="47"/>
      <c r="M685" s="47"/>
    </row>
    <row r="686" spans="3:13" ht="12.75">
      <c r="C686" s="47"/>
      <c r="D686" s="47"/>
      <c r="E686" s="47"/>
      <c r="F686" s="47"/>
      <c r="G686" s="47"/>
      <c r="H686" s="47"/>
      <c r="I686" s="46"/>
      <c r="J686" s="47"/>
      <c r="K686" s="46"/>
      <c r="L686" s="47"/>
      <c r="M686" s="47"/>
    </row>
    <row r="687" spans="3:13" ht="12.75">
      <c r="C687" s="47"/>
      <c r="D687" s="47"/>
      <c r="E687" s="47"/>
      <c r="F687" s="47"/>
      <c r="G687" s="47"/>
      <c r="H687" s="47"/>
      <c r="I687" s="46"/>
      <c r="J687" s="47"/>
      <c r="K687" s="46"/>
      <c r="L687" s="47"/>
      <c r="M687" s="47"/>
    </row>
    <row r="688" spans="3:13" ht="12.75">
      <c r="C688" s="47"/>
      <c r="D688" s="47"/>
      <c r="E688" s="47"/>
      <c r="F688" s="47"/>
      <c r="G688" s="47"/>
      <c r="H688" s="47"/>
      <c r="I688" s="46"/>
      <c r="J688" s="47"/>
      <c r="K688" s="46"/>
      <c r="L688" s="47"/>
      <c r="M688" s="47"/>
    </row>
    <row r="689" spans="3:13" ht="12.75">
      <c r="C689" s="47"/>
      <c r="D689" s="47"/>
      <c r="E689" s="47"/>
      <c r="F689" s="47"/>
      <c r="G689" s="47"/>
      <c r="H689" s="47"/>
      <c r="I689" s="46"/>
      <c r="J689" s="47"/>
      <c r="K689" s="46"/>
      <c r="L689" s="47"/>
      <c r="M689" s="47"/>
    </row>
    <row r="690" spans="3:13" ht="12.75">
      <c r="C690" s="47"/>
      <c r="D690" s="47"/>
      <c r="E690" s="47"/>
      <c r="F690" s="47"/>
      <c r="G690" s="47"/>
      <c r="H690" s="47"/>
      <c r="I690" s="46"/>
      <c r="J690" s="47"/>
      <c r="K690" s="46"/>
      <c r="L690" s="47"/>
      <c r="M690" s="47"/>
    </row>
    <row r="691" spans="3:13" ht="12.75">
      <c r="C691" s="47"/>
      <c r="D691" s="47"/>
      <c r="E691" s="47"/>
      <c r="F691" s="47"/>
      <c r="G691" s="47"/>
      <c r="H691" s="47"/>
      <c r="I691" s="46"/>
      <c r="J691" s="47"/>
      <c r="K691" s="46"/>
      <c r="L691" s="47"/>
      <c r="M691" s="47"/>
    </row>
    <row r="692" spans="3:13" ht="12.75">
      <c r="C692" s="47"/>
      <c r="D692" s="47"/>
      <c r="E692" s="47"/>
      <c r="F692" s="47"/>
      <c r="G692" s="47"/>
      <c r="H692" s="47"/>
      <c r="I692" s="46"/>
      <c r="J692" s="47"/>
      <c r="K692" s="46"/>
      <c r="L692" s="47"/>
      <c r="M692" s="47"/>
    </row>
    <row r="693" spans="3:13" ht="12.75">
      <c r="C693" s="47"/>
      <c r="D693" s="47"/>
      <c r="E693" s="47"/>
      <c r="F693" s="47"/>
      <c r="G693" s="47"/>
      <c r="H693" s="47"/>
      <c r="I693" s="46"/>
      <c r="J693" s="47"/>
      <c r="K693" s="46"/>
      <c r="L693" s="47"/>
      <c r="M693" s="47"/>
    </row>
    <row r="694" spans="3:13" ht="12.75">
      <c r="C694" s="47"/>
      <c r="D694" s="47"/>
      <c r="E694" s="47"/>
      <c r="F694" s="47"/>
      <c r="G694" s="47"/>
      <c r="H694" s="47"/>
      <c r="I694" s="46"/>
      <c r="J694" s="47"/>
      <c r="K694" s="46"/>
      <c r="L694" s="47"/>
      <c r="M694" s="47"/>
    </row>
    <row r="695" spans="3:13" ht="12.75">
      <c r="C695" s="47"/>
      <c r="D695" s="47"/>
      <c r="E695" s="47"/>
      <c r="F695" s="47"/>
      <c r="G695" s="47"/>
      <c r="H695" s="47"/>
      <c r="I695" s="46"/>
      <c r="J695" s="47"/>
      <c r="K695" s="46"/>
      <c r="L695" s="47"/>
      <c r="M695" s="47"/>
    </row>
    <row r="696" spans="3:13" ht="12.75">
      <c r="C696" s="47"/>
      <c r="D696" s="47"/>
      <c r="E696" s="47"/>
      <c r="F696" s="47"/>
      <c r="G696" s="47"/>
      <c r="H696" s="47"/>
      <c r="I696" s="46"/>
      <c r="J696" s="47"/>
      <c r="K696" s="46"/>
      <c r="L696" s="47"/>
      <c r="M696" s="47"/>
    </row>
    <row r="697" spans="3:13" ht="12.75">
      <c r="C697" s="47"/>
      <c r="D697" s="47"/>
      <c r="E697" s="47"/>
      <c r="F697" s="47"/>
      <c r="G697" s="47"/>
      <c r="H697" s="47"/>
      <c r="I697" s="46"/>
      <c r="J697" s="47"/>
      <c r="K697" s="46"/>
      <c r="L697" s="47"/>
      <c r="M697" s="47"/>
    </row>
    <row r="698" spans="3:13" ht="12.75">
      <c r="C698" s="47"/>
      <c r="D698" s="47"/>
      <c r="E698" s="47"/>
      <c r="F698" s="47"/>
      <c r="G698" s="47"/>
      <c r="H698" s="47"/>
      <c r="I698" s="46"/>
      <c r="J698" s="47"/>
      <c r="K698" s="46"/>
      <c r="L698" s="47"/>
      <c r="M698" s="47"/>
    </row>
    <row r="699" spans="3:13" ht="12.75">
      <c r="C699" s="47"/>
      <c r="D699" s="47"/>
      <c r="E699" s="47"/>
      <c r="F699" s="47"/>
      <c r="G699" s="47"/>
      <c r="H699" s="47"/>
      <c r="I699" s="46"/>
      <c r="J699" s="47"/>
      <c r="K699" s="46"/>
      <c r="L699" s="47"/>
      <c r="M699" s="47"/>
    </row>
    <row r="700" spans="3:13" ht="12.75">
      <c r="C700" s="47"/>
      <c r="D700" s="47"/>
      <c r="E700" s="47"/>
      <c r="F700" s="47"/>
      <c r="G700" s="47"/>
      <c r="H700" s="47"/>
      <c r="I700" s="46"/>
      <c r="J700" s="47"/>
      <c r="K700" s="46"/>
      <c r="L700" s="47"/>
      <c r="M700" s="47"/>
    </row>
    <row r="701" spans="3:13" ht="12.75">
      <c r="C701" s="47"/>
      <c r="D701" s="47"/>
      <c r="E701" s="47"/>
      <c r="F701" s="47"/>
      <c r="G701" s="47"/>
      <c r="H701" s="47"/>
      <c r="I701" s="46"/>
      <c r="J701" s="47"/>
      <c r="K701" s="46"/>
      <c r="L701" s="47"/>
      <c r="M701" s="47"/>
    </row>
    <row r="702" spans="3:13" ht="12.75">
      <c r="C702" s="47"/>
      <c r="D702" s="47"/>
      <c r="E702" s="47"/>
      <c r="F702" s="47"/>
      <c r="G702" s="47"/>
      <c r="H702" s="47"/>
      <c r="I702" s="46"/>
      <c r="J702" s="47"/>
      <c r="K702" s="46"/>
      <c r="L702" s="47"/>
      <c r="M702" s="47"/>
    </row>
    <row r="703" spans="3:13" ht="12.75">
      <c r="C703" s="47"/>
      <c r="D703" s="47"/>
      <c r="E703" s="47"/>
      <c r="F703" s="47"/>
      <c r="G703" s="47"/>
      <c r="H703" s="47"/>
      <c r="I703" s="46"/>
      <c r="J703" s="47"/>
      <c r="K703" s="46"/>
      <c r="L703" s="47"/>
      <c r="M703" s="47"/>
    </row>
    <row r="704" spans="3:13" ht="12.75">
      <c r="C704" s="47"/>
      <c r="D704" s="47"/>
      <c r="E704" s="47"/>
      <c r="F704" s="47"/>
      <c r="G704" s="47"/>
      <c r="H704" s="47"/>
      <c r="I704" s="46"/>
      <c r="J704" s="47"/>
      <c r="K704" s="46"/>
      <c r="L704" s="47"/>
      <c r="M704" s="47"/>
    </row>
    <row r="705" spans="3:13" ht="12.75">
      <c r="C705" s="47"/>
      <c r="D705" s="47"/>
      <c r="E705" s="47"/>
      <c r="F705" s="47"/>
      <c r="G705" s="47"/>
      <c r="H705" s="47"/>
      <c r="I705" s="46"/>
      <c r="J705" s="47"/>
      <c r="K705" s="46"/>
      <c r="L705" s="47"/>
      <c r="M705" s="47"/>
    </row>
    <row r="706" spans="3:13" ht="12.75">
      <c r="C706" s="47"/>
      <c r="D706" s="47"/>
      <c r="E706" s="47"/>
      <c r="F706" s="47"/>
      <c r="G706" s="47"/>
      <c r="H706" s="47"/>
      <c r="I706" s="46"/>
      <c r="J706" s="47"/>
      <c r="K706" s="46"/>
      <c r="L706" s="47"/>
      <c r="M706" s="47"/>
    </row>
    <row r="707" spans="3:13" ht="12.75">
      <c r="C707" s="47"/>
      <c r="D707" s="47"/>
      <c r="E707" s="47"/>
      <c r="F707" s="47"/>
      <c r="G707" s="47"/>
      <c r="H707" s="47"/>
      <c r="I707" s="46"/>
      <c r="J707" s="47"/>
      <c r="K707" s="46"/>
      <c r="L707" s="47"/>
      <c r="M707" s="47"/>
    </row>
    <row r="708" spans="3:13" ht="12.75">
      <c r="C708" s="47"/>
      <c r="D708" s="47"/>
      <c r="E708" s="47"/>
      <c r="F708" s="47"/>
      <c r="G708" s="47"/>
      <c r="H708" s="47"/>
      <c r="I708" s="46"/>
      <c r="J708" s="47"/>
      <c r="K708" s="46"/>
      <c r="L708" s="47"/>
      <c r="M708" s="47"/>
    </row>
    <row r="709" spans="3:13" ht="12.75">
      <c r="C709" s="47"/>
      <c r="D709" s="47"/>
      <c r="E709" s="47"/>
      <c r="F709" s="47"/>
      <c r="G709" s="47"/>
      <c r="H709" s="47"/>
      <c r="I709" s="46"/>
      <c r="J709" s="47"/>
      <c r="K709" s="46"/>
      <c r="L709" s="47"/>
      <c r="M709" s="47"/>
    </row>
    <row r="710" spans="3:13" ht="12.75">
      <c r="C710" s="47"/>
      <c r="D710" s="47"/>
      <c r="E710" s="47"/>
      <c r="F710" s="47"/>
      <c r="G710" s="47"/>
      <c r="H710" s="47"/>
      <c r="I710" s="46"/>
      <c r="J710" s="47"/>
      <c r="K710" s="46"/>
      <c r="L710" s="47"/>
      <c r="M710" s="47"/>
    </row>
    <row r="711" spans="3:13" ht="12.75">
      <c r="C711" s="47"/>
      <c r="D711" s="47"/>
      <c r="E711" s="47"/>
      <c r="F711" s="47"/>
      <c r="G711" s="47"/>
      <c r="H711" s="47"/>
      <c r="I711" s="46"/>
      <c r="J711" s="47"/>
      <c r="K711" s="46"/>
      <c r="L711" s="47"/>
      <c r="M711" s="47"/>
    </row>
    <row r="712" spans="3:13" ht="12.75">
      <c r="C712" s="47"/>
      <c r="D712" s="47"/>
      <c r="E712" s="47"/>
      <c r="F712" s="47"/>
      <c r="G712" s="47"/>
      <c r="H712" s="47"/>
      <c r="I712" s="46"/>
      <c r="J712" s="47"/>
      <c r="K712" s="46"/>
      <c r="L712" s="47"/>
      <c r="M712" s="47"/>
    </row>
    <row r="713" spans="3:13" ht="12.75">
      <c r="C713" s="47"/>
      <c r="D713" s="47"/>
      <c r="E713" s="47"/>
      <c r="F713" s="47"/>
      <c r="G713" s="47"/>
      <c r="H713" s="47"/>
      <c r="I713" s="46"/>
      <c r="J713" s="47"/>
      <c r="K713" s="46"/>
      <c r="L713" s="47"/>
      <c r="M713" s="47"/>
    </row>
    <row r="714" spans="3:13" ht="12.75">
      <c r="C714" s="47"/>
      <c r="D714" s="47"/>
      <c r="E714" s="47"/>
      <c r="F714" s="47"/>
      <c r="G714" s="47"/>
      <c r="H714" s="47"/>
      <c r="I714" s="46"/>
      <c r="J714" s="47"/>
      <c r="K714" s="46"/>
      <c r="L714" s="47"/>
      <c r="M714" s="47"/>
    </row>
    <row r="715" spans="3:13" ht="12.75">
      <c r="C715" s="47"/>
      <c r="D715" s="47"/>
      <c r="E715" s="47"/>
      <c r="F715" s="47"/>
      <c r="G715" s="47"/>
      <c r="H715" s="47"/>
      <c r="I715" s="46"/>
      <c r="J715" s="47"/>
      <c r="K715" s="46"/>
      <c r="L715" s="47"/>
      <c r="M715" s="47"/>
    </row>
    <row r="716" spans="3:13" ht="12.75">
      <c r="C716" s="47"/>
      <c r="D716" s="47"/>
      <c r="E716" s="47"/>
      <c r="F716" s="47"/>
      <c r="G716" s="47"/>
      <c r="H716" s="47"/>
      <c r="I716" s="46"/>
      <c r="J716" s="47"/>
      <c r="K716" s="46"/>
      <c r="L716" s="47"/>
      <c r="M716" s="47"/>
    </row>
    <row r="717" spans="3:13" ht="12.75">
      <c r="C717" s="47"/>
      <c r="D717" s="47"/>
      <c r="E717" s="47"/>
      <c r="F717" s="47"/>
      <c r="G717" s="47"/>
      <c r="H717" s="47"/>
      <c r="I717" s="46"/>
      <c r="J717" s="47"/>
      <c r="K717" s="46"/>
      <c r="L717" s="47"/>
      <c r="M717" s="47"/>
    </row>
    <row r="718" spans="3:13" ht="12.75">
      <c r="C718" s="47"/>
      <c r="D718" s="47"/>
      <c r="E718" s="47"/>
      <c r="F718" s="47"/>
      <c r="G718" s="47"/>
      <c r="H718" s="47"/>
      <c r="I718" s="46"/>
      <c r="J718" s="47"/>
      <c r="K718" s="46"/>
      <c r="L718" s="47"/>
      <c r="M718" s="47"/>
    </row>
    <row r="719" spans="3:13" ht="12.75">
      <c r="C719" s="47"/>
      <c r="D719" s="47"/>
      <c r="E719" s="47"/>
      <c r="F719" s="47"/>
      <c r="G719" s="47"/>
      <c r="H719" s="47"/>
      <c r="I719" s="46"/>
      <c r="J719" s="47"/>
      <c r="K719" s="46"/>
      <c r="L719" s="47"/>
      <c r="M719" s="47"/>
    </row>
    <row r="720" spans="3:13" ht="12.75">
      <c r="C720" s="47"/>
      <c r="D720" s="47"/>
      <c r="E720" s="47"/>
      <c r="F720" s="47"/>
      <c r="G720" s="47"/>
      <c r="H720" s="47"/>
      <c r="I720" s="46"/>
      <c r="J720" s="47"/>
      <c r="K720" s="46"/>
      <c r="L720" s="47"/>
      <c r="M720" s="47"/>
    </row>
    <row r="721" spans="3:13" ht="12.75">
      <c r="C721" s="47"/>
      <c r="D721" s="47"/>
      <c r="E721" s="47"/>
      <c r="F721" s="47"/>
      <c r="G721" s="47"/>
      <c r="H721" s="47"/>
      <c r="I721" s="46"/>
      <c r="J721" s="47"/>
      <c r="K721" s="46"/>
      <c r="L721" s="47"/>
      <c r="M721" s="47"/>
    </row>
    <row r="722" spans="3:13" ht="12.75">
      <c r="C722" s="47"/>
      <c r="D722" s="47"/>
      <c r="E722" s="47"/>
      <c r="F722" s="47"/>
      <c r="G722" s="47"/>
      <c r="H722" s="47"/>
      <c r="I722" s="46"/>
      <c r="J722" s="47"/>
      <c r="K722" s="46"/>
      <c r="L722" s="47"/>
      <c r="M722" s="47"/>
    </row>
    <row r="723" spans="3:13" ht="12.75">
      <c r="C723" s="47"/>
      <c r="D723" s="47"/>
      <c r="E723" s="47"/>
      <c r="F723" s="47"/>
      <c r="G723" s="47"/>
      <c r="H723" s="47"/>
      <c r="I723" s="46"/>
      <c r="J723" s="47"/>
      <c r="K723" s="46"/>
      <c r="L723" s="47"/>
      <c r="M723" s="47"/>
    </row>
    <row r="724" spans="3:13" ht="12.75">
      <c r="C724" s="47"/>
      <c r="D724" s="47"/>
      <c r="E724" s="47"/>
      <c r="F724" s="47"/>
      <c r="G724" s="47"/>
      <c r="H724" s="47"/>
      <c r="I724" s="46"/>
      <c r="J724" s="47"/>
      <c r="K724" s="46"/>
      <c r="L724" s="47"/>
      <c r="M724" s="47"/>
    </row>
    <row r="725" spans="3:13" ht="12.75">
      <c r="C725" s="47"/>
      <c r="D725" s="47"/>
      <c r="E725" s="47"/>
      <c r="F725" s="47"/>
      <c r="G725" s="47"/>
      <c r="H725" s="47"/>
      <c r="I725" s="46"/>
      <c r="J725" s="47"/>
      <c r="K725" s="46"/>
      <c r="L725" s="47"/>
      <c r="M725" s="47"/>
    </row>
    <row r="726" spans="3:13" ht="12.75">
      <c r="C726" s="47"/>
      <c r="D726" s="47"/>
      <c r="E726" s="47"/>
      <c r="F726" s="47"/>
      <c r="G726" s="47"/>
      <c r="H726" s="47"/>
      <c r="I726" s="46"/>
      <c r="J726" s="47"/>
      <c r="K726" s="46"/>
      <c r="L726" s="47"/>
      <c r="M726" s="47"/>
    </row>
    <row r="727" spans="3:13" ht="12.75">
      <c r="C727" s="47"/>
      <c r="D727" s="47"/>
      <c r="E727" s="47"/>
      <c r="F727" s="47"/>
      <c r="G727" s="47"/>
      <c r="H727" s="47"/>
      <c r="I727" s="46"/>
      <c r="J727" s="47"/>
      <c r="K727" s="46"/>
      <c r="L727" s="47"/>
      <c r="M727" s="47"/>
    </row>
    <row r="728" spans="3:13" ht="12.75">
      <c r="C728" s="47"/>
      <c r="D728" s="47"/>
      <c r="E728" s="47"/>
      <c r="F728" s="47"/>
      <c r="G728" s="47"/>
      <c r="H728" s="47"/>
      <c r="I728" s="46"/>
      <c r="J728" s="47"/>
      <c r="K728" s="46"/>
      <c r="L728" s="47"/>
      <c r="M728" s="47"/>
    </row>
    <row r="729" spans="3:13" ht="12.75">
      <c r="C729" s="47"/>
      <c r="D729" s="47"/>
      <c r="E729" s="47"/>
      <c r="F729" s="47"/>
      <c r="G729" s="47"/>
      <c r="H729" s="47"/>
      <c r="I729" s="46"/>
      <c r="J729" s="47"/>
      <c r="K729" s="46"/>
      <c r="L729" s="47"/>
      <c r="M729" s="47"/>
    </row>
    <row r="730" spans="3:13" ht="12.75">
      <c r="C730" s="47"/>
      <c r="D730" s="47"/>
      <c r="E730" s="47"/>
      <c r="F730" s="47"/>
      <c r="G730" s="47"/>
      <c r="H730" s="47"/>
      <c r="I730" s="46"/>
      <c r="J730" s="47"/>
      <c r="K730" s="46"/>
      <c r="L730" s="47"/>
      <c r="M730" s="47"/>
    </row>
    <row r="731" spans="3:13" ht="12.75">
      <c r="C731" s="47"/>
      <c r="D731" s="47"/>
      <c r="E731" s="47"/>
      <c r="F731" s="47"/>
      <c r="G731" s="47"/>
      <c r="H731" s="47"/>
      <c r="I731" s="46"/>
      <c r="J731" s="47"/>
      <c r="K731" s="46"/>
      <c r="L731" s="47"/>
      <c r="M731" s="47"/>
    </row>
    <row r="732" spans="3:13" ht="12.75">
      <c r="C732" s="47"/>
      <c r="D732" s="47"/>
      <c r="E732" s="47"/>
      <c r="F732" s="47"/>
      <c r="G732" s="47"/>
      <c r="H732" s="47"/>
      <c r="I732" s="46"/>
      <c r="J732" s="47"/>
      <c r="K732" s="46"/>
      <c r="L732" s="47"/>
      <c r="M732" s="47"/>
    </row>
    <row r="733" spans="3:13" ht="12.75">
      <c r="C733" s="47"/>
      <c r="D733" s="47"/>
      <c r="E733" s="47"/>
      <c r="F733" s="47"/>
      <c r="G733" s="47"/>
      <c r="H733" s="47"/>
      <c r="I733" s="46"/>
      <c r="J733" s="47"/>
      <c r="K733" s="46"/>
      <c r="L733" s="47"/>
      <c r="M733" s="47"/>
    </row>
    <row r="734" spans="3:13" ht="12.75">
      <c r="C734" s="47"/>
      <c r="D734" s="47"/>
      <c r="E734" s="47"/>
      <c r="F734" s="47"/>
      <c r="G734" s="47"/>
      <c r="H734" s="47"/>
      <c r="I734" s="46"/>
      <c r="J734" s="47"/>
      <c r="K734" s="46"/>
      <c r="L734" s="47"/>
      <c r="M734" s="47"/>
    </row>
    <row r="735" spans="3:13" ht="12.75">
      <c r="C735" s="47"/>
      <c r="D735" s="47"/>
      <c r="E735" s="47"/>
      <c r="F735" s="47"/>
      <c r="G735" s="47"/>
      <c r="H735" s="47"/>
      <c r="I735" s="46"/>
      <c r="J735" s="47"/>
      <c r="K735" s="46"/>
      <c r="L735" s="47"/>
      <c r="M735" s="47"/>
    </row>
    <row r="736" spans="3:13" ht="12.75">
      <c r="C736" s="47"/>
      <c r="D736" s="47"/>
      <c r="E736" s="47"/>
      <c r="F736" s="47"/>
      <c r="G736" s="47"/>
      <c r="H736" s="47"/>
      <c r="I736" s="46"/>
      <c r="J736" s="47"/>
      <c r="K736" s="46"/>
      <c r="L736" s="47"/>
      <c r="M736" s="47"/>
    </row>
    <row r="737" spans="3:13" ht="12.75">
      <c r="C737" s="47"/>
      <c r="D737" s="47"/>
      <c r="E737" s="47"/>
      <c r="F737" s="47"/>
      <c r="G737" s="47"/>
      <c r="H737" s="47"/>
      <c r="I737" s="46"/>
      <c r="J737" s="47"/>
      <c r="K737" s="46"/>
      <c r="L737" s="47"/>
      <c r="M737" s="47"/>
    </row>
    <row r="738" spans="3:13" ht="12.75">
      <c r="C738" s="47"/>
      <c r="D738" s="47"/>
      <c r="E738" s="47"/>
      <c r="F738" s="47"/>
      <c r="G738" s="47"/>
      <c r="H738" s="47"/>
      <c r="I738" s="46"/>
      <c r="J738" s="47"/>
      <c r="K738" s="46"/>
      <c r="L738" s="47"/>
      <c r="M738" s="47"/>
    </row>
    <row r="739" spans="3:13" ht="12.75">
      <c r="C739" s="47"/>
      <c r="D739" s="47"/>
      <c r="E739" s="47"/>
      <c r="F739" s="47"/>
      <c r="G739" s="47"/>
      <c r="H739" s="47"/>
      <c r="I739" s="46"/>
      <c r="J739" s="47"/>
      <c r="K739" s="46"/>
      <c r="L739" s="47"/>
      <c r="M739" s="47"/>
    </row>
    <row r="740" spans="3:13" ht="12.75">
      <c r="C740" s="47"/>
      <c r="D740" s="47"/>
      <c r="E740" s="47"/>
      <c r="F740" s="47"/>
      <c r="G740" s="47"/>
      <c r="H740" s="47"/>
      <c r="I740" s="46"/>
      <c r="J740" s="47"/>
      <c r="K740" s="46"/>
      <c r="L740" s="47"/>
      <c r="M740" s="47"/>
    </row>
    <row r="741" spans="3:13" ht="12.75">
      <c r="C741" s="47"/>
      <c r="D741" s="47"/>
      <c r="E741" s="47"/>
      <c r="F741" s="47"/>
      <c r="G741" s="47"/>
      <c r="H741" s="47"/>
      <c r="I741" s="46"/>
      <c r="J741" s="47"/>
      <c r="K741" s="46"/>
      <c r="L741" s="47"/>
      <c r="M741" s="47"/>
    </row>
    <row r="742" spans="3:13" ht="12.75">
      <c r="C742" s="47"/>
      <c r="D742" s="47"/>
      <c r="E742" s="47"/>
      <c r="F742" s="47"/>
      <c r="G742" s="47"/>
      <c r="H742" s="47"/>
      <c r="I742" s="46"/>
      <c r="J742" s="47"/>
      <c r="K742" s="46"/>
      <c r="L742" s="47"/>
      <c r="M742" s="47"/>
    </row>
    <row r="743" spans="3:13" ht="12.75">
      <c r="C743" s="47"/>
      <c r="D743" s="47"/>
      <c r="E743" s="47"/>
      <c r="F743" s="47"/>
      <c r="G743" s="47"/>
      <c r="H743" s="47"/>
      <c r="I743" s="46"/>
      <c r="J743" s="47"/>
      <c r="K743" s="46"/>
      <c r="L743" s="47"/>
      <c r="M743" s="47"/>
    </row>
    <row r="744" spans="3:13" ht="12.75">
      <c r="C744" s="47"/>
      <c r="D744" s="47"/>
      <c r="E744" s="47"/>
      <c r="F744" s="47"/>
      <c r="G744" s="47"/>
      <c r="H744" s="47"/>
      <c r="I744" s="46"/>
      <c r="J744" s="47"/>
      <c r="K744" s="46"/>
      <c r="L744" s="47"/>
      <c r="M744" s="47"/>
    </row>
    <row r="745" spans="3:13" ht="12.75">
      <c r="C745" s="47"/>
      <c r="D745" s="47"/>
      <c r="E745" s="47"/>
      <c r="F745" s="47"/>
      <c r="G745" s="47"/>
      <c r="H745" s="47"/>
      <c r="I745" s="46"/>
      <c r="J745" s="47"/>
      <c r="K745" s="46"/>
      <c r="L745" s="47"/>
      <c r="M745" s="47"/>
    </row>
    <row r="746" spans="3:13" ht="12.75">
      <c r="C746" s="47"/>
      <c r="D746" s="47"/>
      <c r="E746" s="47"/>
      <c r="F746" s="47"/>
      <c r="G746" s="47"/>
      <c r="H746" s="47"/>
      <c r="I746" s="46"/>
      <c r="J746" s="47"/>
      <c r="K746" s="46"/>
      <c r="L746" s="47"/>
      <c r="M746" s="47"/>
    </row>
    <row r="747" spans="3:13" ht="12.75">
      <c r="C747" s="47"/>
      <c r="D747" s="47"/>
      <c r="E747" s="47"/>
      <c r="F747" s="47"/>
      <c r="G747" s="47"/>
      <c r="H747" s="47"/>
      <c r="I747" s="46"/>
      <c r="J747" s="47"/>
      <c r="K747" s="46"/>
      <c r="L747" s="47"/>
      <c r="M747" s="47"/>
    </row>
    <row r="748" spans="3:13" ht="12.75">
      <c r="C748" s="47"/>
      <c r="D748" s="47"/>
      <c r="E748" s="47"/>
      <c r="F748" s="47"/>
      <c r="G748" s="47"/>
      <c r="H748" s="47"/>
      <c r="I748" s="46"/>
      <c r="J748" s="47"/>
      <c r="K748" s="46"/>
      <c r="L748" s="47"/>
      <c r="M748" s="47"/>
    </row>
    <row r="749" spans="3:13" ht="12.75">
      <c r="C749" s="47"/>
      <c r="D749" s="47"/>
      <c r="E749" s="47"/>
      <c r="F749" s="47"/>
      <c r="G749" s="47"/>
      <c r="H749" s="47"/>
      <c r="I749" s="46"/>
      <c r="J749" s="47"/>
      <c r="K749" s="46"/>
      <c r="L749" s="47"/>
      <c r="M749" s="47"/>
    </row>
    <row r="750" spans="3:13" ht="12.75">
      <c r="C750" s="47"/>
      <c r="D750" s="47"/>
      <c r="E750" s="47"/>
      <c r="F750" s="47"/>
      <c r="G750" s="47"/>
      <c r="H750" s="47"/>
      <c r="I750" s="46"/>
      <c r="J750" s="47"/>
      <c r="K750" s="46"/>
      <c r="L750" s="47"/>
      <c r="M750" s="47"/>
    </row>
    <row r="751" spans="3:13" ht="12.75">
      <c r="C751" s="47"/>
      <c r="D751" s="47"/>
      <c r="E751" s="47"/>
      <c r="F751" s="47"/>
      <c r="G751" s="47"/>
      <c r="H751" s="47"/>
      <c r="I751" s="46"/>
      <c r="J751" s="47"/>
      <c r="K751" s="46"/>
      <c r="L751" s="47"/>
      <c r="M751" s="47"/>
    </row>
    <row r="752" spans="3:13" ht="12.75">
      <c r="C752" s="47"/>
      <c r="D752" s="47"/>
      <c r="E752" s="47"/>
      <c r="F752" s="47"/>
      <c r="G752" s="47"/>
      <c r="H752" s="47"/>
      <c r="I752" s="46"/>
      <c r="J752" s="47"/>
      <c r="K752" s="46"/>
      <c r="L752" s="47"/>
      <c r="M752" s="47"/>
    </row>
    <row r="753" spans="3:13" ht="12.75">
      <c r="C753" s="47"/>
      <c r="D753" s="47"/>
      <c r="E753" s="47"/>
      <c r="F753" s="47"/>
      <c r="G753" s="47"/>
      <c r="H753" s="47"/>
      <c r="I753" s="46"/>
      <c r="J753" s="47"/>
      <c r="K753" s="46"/>
      <c r="L753" s="47"/>
      <c r="M753" s="47"/>
    </row>
    <row r="754" spans="3:13" ht="12.75">
      <c r="C754" s="47"/>
      <c r="D754" s="47"/>
      <c r="E754" s="47"/>
      <c r="F754" s="47"/>
      <c r="G754" s="47"/>
      <c r="H754" s="47"/>
      <c r="I754" s="46"/>
      <c r="J754" s="47"/>
      <c r="K754" s="46"/>
      <c r="L754" s="47"/>
      <c r="M754" s="47"/>
    </row>
    <row r="755" spans="3:13" ht="12.75">
      <c r="C755" s="47"/>
      <c r="D755" s="47"/>
      <c r="E755" s="47"/>
      <c r="F755" s="47"/>
      <c r="G755" s="47"/>
      <c r="H755" s="47"/>
      <c r="I755" s="46"/>
      <c r="J755" s="47"/>
      <c r="K755" s="46"/>
      <c r="L755" s="47"/>
      <c r="M755" s="47"/>
    </row>
    <row r="756" spans="3:13" ht="12.75">
      <c r="C756" s="47"/>
      <c r="D756" s="47"/>
      <c r="E756" s="47"/>
      <c r="F756" s="47"/>
      <c r="G756" s="47"/>
      <c r="H756" s="47"/>
      <c r="I756" s="46"/>
      <c r="J756" s="47"/>
      <c r="K756" s="46"/>
      <c r="L756" s="47"/>
      <c r="M756" s="47"/>
    </row>
    <row r="757" spans="3:13" ht="12.75">
      <c r="C757" s="47"/>
      <c r="D757" s="47"/>
      <c r="E757" s="47"/>
      <c r="F757" s="47"/>
      <c r="G757" s="47"/>
      <c r="H757" s="47"/>
      <c r="I757" s="46"/>
      <c r="J757" s="47"/>
      <c r="K757" s="46"/>
      <c r="L757" s="47"/>
      <c r="M757" s="47"/>
    </row>
    <row r="758" spans="3:13" ht="12.75">
      <c r="C758" s="47"/>
      <c r="D758" s="47"/>
      <c r="E758" s="47"/>
      <c r="F758" s="47"/>
      <c r="G758" s="47"/>
      <c r="H758" s="47"/>
      <c r="I758" s="46"/>
      <c r="J758" s="47"/>
      <c r="K758" s="46"/>
      <c r="L758" s="47"/>
      <c r="M758" s="47"/>
    </row>
    <row r="759" spans="3:13" ht="12.75">
      <c r="C759" s="47"/>
      <c r="D759" s="47"/>
      <c r="E759" s="47"/>
      <c r="F759" s="47"/>
      <c r="G759" s="47"/>
      <c r="H759" s="47"/>
      <c r="I759" s="46"/>
      <c r="J759" s="47"/>
      <c r="K759" s="46"/>
      <c r="L759" s="47"/>
      <c r="M759" s="47"/>
    </row>
    <row r="760" spans="3:13" ht="12.75">
      <c r="C760" s="47"/>
      <c r="D760" s="47"/>
      <c r="E760" s="47"/>
      <c r="F760" s="47"/>
      <c r="G760" s="47"/>
      <c r="H760" s="47"/>
      <c r="I760" s="46"/>
      <c r="J760" s="47"/>
      <c r="K760" s="46"/>
      <c r="L760" s="47"/>
      <c r="M760" s="47"/>
    </row>
    <row r="761" spans="3:13" ht="12.75">
      <c r="C761" s="47"/>
      <c r="D761" s="47"/>
      <c r="E761" s="47"/>
      <c r="F761" s="47"/>
      <c r="G761" s="47"/>
      <c r="H761" s="47"/>
      <c r="I761" s="46"/>
      <c r="J761" s="47"/>
      <c r="K761" s="46"/>
      <c r="L761" s="47"/>
      <c r="M761" s="47"/>
    </row>
    <row r="762" spans="3:13" ht="12.75">
      <c r="C762" s="47"/>
      <c r="D762" s="47"/>
      <c r="E762" s="47"/>
      <c r="F762" s="47"/>
      <c r="G762" s="47"/>
      <c r="H762" s="47"/>
      <c r="I762" s="46"/>
      <c r="J762" s="47"/>
      <c r="K762" s="46"/>
      <c r="L762" s="47"/>
      <c r="M762" s="47"/>
    </row>
    <row r="763" spans="3:13" ht="12.75">
      <c r="C763" s="47"/>
      <c r="D763" s="47"/>
      <c r="E763" s="47"/>
      <c r="F763" s="47"/>
      <c r="G763" s="47"/>
      <c r="H763" s="47"/>
      <c r="I763" s="46"/>
      <c r="J763" s="47"/>
      <c r="K763" s="46"/>
      <c r="L763" s="47"/>
      <c r="M763" s="47"/>
    </row>
    <row r="764" spans="3:13" ht="12.75">
      <c r="C764" s="47"/>
      <c r="D764" s="47"/>
      <c r="E764" s="47"/>
      <c r="F764" s="47"/>
      <c r="G764" s="47"/>
      <c r="H764" s="47"/>
      <c r="I764" s="46"/>
      <c r="J764" s="47"/>
      <c r="K764" s="46"/>
      <c r="L764" s="47"/>
      <c r="M764" s="47"/>
    </row>
    <row r="765" spans="3:13" ht="12.75">
      <c r="C765" s="47"/>
      <c r="D765" s="47"/>
      <c r="E765" s="47"/>
      <c r="F765" s="47"/>
      <c r="G765" s="47"/>
      <c r="H765" s="47"/>
      <c r="I765" s="46"/>
      <c r="J765" s="47"/>
      <c r="K765" s="46"/>
      <c r="L765" s="47"/>
      <c r="M765" s="47"/>
    </row>
    <row r="766" spans="3:13" ht="12.75">
      <c r="C766" s="47"/>
      <c r="D766" s="47"/>
      <c r="E766" s="47"/>
      <c r="F766" s="47"/>
      <c r="G766" s="47"/>
      <c r="H766" s="47"/>
      <c r="I766" s="46"/>
      <c r="J766" s="47"/>
      <c r="K766" s="46"/>
      <c r="L766" s="47"/>
      <c r="M766" s="47"/>
    </row>
    <row r="767" spans="3:13" ht="12.75">
      <c r="C767" s="47"/>
      <c r="D767" s="47"/>
      <c r="E767" s="47"/>
      <c r="F767" s="47"/>
      <c r="G767" s="47"/>
      <c r="H767" s="47"/>
      <c r="I767" s="46"/>
      <c r="J767" s="47"/>
      <c r="K767" s="46"/>
      <c r="L767" s="47"/>
      <c r="M767" s="47"/>
    </row>
    <row r="768" spans="3:13" ht="12.75">
      <c r="C768" s="47"/>
      <c r="D768" s="47"/>
      <c r="E768" s="47"/>
      <c r="F768" s="47"/>
      <c r="G768" s="47"/>
      <c r="H768" s="47"/>
      <c r="I768" s="46"/>
      <c r="J768" s="47"/>
      <c r="K768" s="46"/>
      <c r="L768" s="47"/>
      <c r="M768" s="47"/>
    </row>
    <row r="769" spans="3:13" ht="12.75">
      <c r="C769" s="47"/>
      <c r="D769" s="47"/>
      <c r="E769" s="47"/>
      <c r="F769" s="47"/>
      <c r="G769" s="47"/>
      <c r="H769" s="47"/>
      <c r="I769" s="46"/>
      <c r="J769" s="47"/>
      <c r="K769" s="46"/>
      <c r="L769" s="47"/>
      <c r="M769" s="47"/>
    </row>
    <row r="770" spans="3:13" ht="12.75">
      <c r="C770" s="47"/>
      <c r="D770" s="47"/>
      <c r="E770" s="47"/>
      <c r="F770" s="47"/>
      <c r="G770" s="47"/>
      <c r="H770" s="47"/>
      <c r="I770" s="46"/>
      <c r="J770" s="47"/>
      <c r="K770" s="46"/>
      <c r="L770" s="47"/>
      <c r="M770" s="47"/>
    </row>
    <row r="771" spans="3:13" ht="12.75">
      <c r="C771" s="47"/>
      <c r="D771" s="47"/>
      <c r="E771" s="47"/>
      <c r="F771" s="47"/>
      <c r="G771" s="47"/>
      <c r="H771" s="47"/>
      <c r="I771" s="46"/>
      <c r="J771" s="47"/>
      <c r="K771" s="46"/>
      <c r="L771" s="47"/>
      <c r="M771" s="47"/>
    </row>
    <row r="772" spans="3:13" ht="12.75">
      <c r="C772" s="47"/>
      <c r="D772" s="47"/>
      <c r="E772" s="47"/>
      <c r="F772" s="47"/>
      <c r="G772" s="47"/>
      <c r="H772" s="47"/>
      <c r="I772" s="46"/>
      <c r="J772" s="47"/>
      <c r="K772" s="46"/>
      <c r="L772" s="47"/>
      <c r="M772" s="47"/>
    </row>
    <row r="773" spans="3:13" ht="12.75">
      <c r="C773" s="47"/>
      <c r="D773" s="47"/>
      <c r="E773" s="47"/>
      <c r="F773" s="47"/>
      <c r="G773" s="47"/>
      <c r="H773" s="47"/>
      <c r="I773" s="46"/>
      <c r="J773" s="47"/>
      <c r="K773" s="46"/>
      <c r="L773" s="47"/>
      <c r="M773" s="47"/>
    </row>
    <row r="774" spans="3:13" ht="12.75">
      <c r="C774" s="47"/>
      <c r="D774" s="47"/>
      <c r="E774" s="47"/>
      <c r="F774" s="47"/>
      <c r="G774" s="47"/>
      <c r="H774" s="47"/>
      <c r="I774" s="46"/>
      <c r="J774" s="47"/>
      <c r="K774" s="46"/>
      <c r="L774" s="47"/>
      <c r="M774" s="47"/>
    </row>
    <row r="775" spans="3:13" ht="12.75">
      <c r="C775" s="47"/>
      <c r="D775" s="47"/>
      <c r="E775" s="47"/>
      <c r="F775" s="47"/>
      <c r="G775" s="47"/>
      <c r="H775" s="47"/>
      <c r="I775" s="46"/>
      <c r="J775" s="47"/>
      <c r="K775" s="46"/>
      <c r="L775" s="47"/>
      <c r="M775" s="47"/>
    </row>
    <row r="776" spans="3:13" ht="12.75">
      <c r="C776" s="47"/>
      <c r="D776" s="47"/>
      <c r="E776" s="47"/>
      <c r="F776" s="47"/>
      <c r="G776" s="47"/>
      <c r="H776" s="47"/>
      <c r="I776" s="46"/>
      <c r="J776" s="47"/>
      <c r="K776" s="46"/>
      <c r="L776" s="47"/>
      <c r="M776" s="47"/>
    </row>
    <row r="777" spans="3:13" ht="12.75">
      <c r="C777" s="47"/>
      <c r="D777" s="47"/>
      <c r="E777" s="47"/>
      <c r="F777" s="47"/>
      <c r="G777" s="47"/>
      <c r="H777" s="47"/>
      <c r="I777" s="46"/>
      <c r="J777" s="47"/>
      <c r="K777" s="46"/>
      <c r="L777" s="47"/>
      <c r="M777" s="47"/>
    </row>
    <row r="778" spans="3:13" ht="12.75">
      <c r="C778" s="47"/>
      <c r="D778" s="47"/>
      <c r="E778" s="47"/>
      <c r="F778" s="47"/>
      <c r="G778" s="47"/>
      <c r="H778" s="47"/>
      <c r="I778" s="46"/>
      <c r="J778" s="47"/>
      <c r="K778" s="46"/>
      <c r="L778" s="47"/>
      <c r="M778" s="47"/>
    </row>
    <row r="779" spans="3:13" ht="12.75">
      <c r="C779" s="47"/>
      <c r="D779" s="47"/>
      <c r="E779" s="47"/>
      <c r="F779" s="47"/>
      <c r="G779" s="47"/>
      <c r="H779" s="47"/>
      <c r="I779" s="46"/>
      <c r="J779" s="47"/>
      <c r="K779" s="46"/>
      <c r="L779" s="47"/>
      <c r="M779" s="47"/>
    </row>
    <row r="780" spans="3:13" ht="12.75">
      <c r="C780" s="47"/>
      <c r="D780" s="47"/>
      <c r="E780" s="47"/>
      <c r="F780" s="47"/>
      <c r="G780" s="47"/>
      <c r="H780" s="47"/>
      <c r="I780" s="46"/>
      <c r="J780" s="47"/>
      <c r="K780" s="46"/>
      <c r="L780" s="47"/>
      <c r="M780" s="47"/>
    </row>
    <row r="781" spans="3:13" ht="12.75">
      <c r="C781" s="47"/>
      <c r="D781" s="47"/>
      <c r="E781" s="47"/>
      <c r="F781" s="47"/>
      <c r="G781" s="47"/>
      <c r="H781" s="47"/>
      <c r="I781" s="46"/>
      <c r="J781" s="47"/>
      <c r="K781" s="46"/>
      <c r="L781" s="47"/>
      <c r="M781" s="47"/>
    </row>
    <row r="782" spans="3:13" ht="12.75">
      <c r="C782" s="47"/>
      <c r="D782" s="47"/>
      <c r="E782" s="47"/>
      <c r="F782" s="47"/>
      <c r="G782" s="47"/>
      <c r="H782" s="47"/>
      <c r="I782" s="46"/>
      <c r="J782" s="47"/>
      <c r="K782" s="46"/>
      <c r="L782" s="47"/>
      <c r="M782" s="47"/>
    </row>
    <row r="783" spans="3:13" ht="12.75">
      <c r="C783" s="47"/>
      <c r="D783" s="47"/>
      <c r="E783" s="47"/>
      <c r="F783" s="47"/>
      <c r="G783" s="47"/>
      <c r="H783" s="47"/>
      <c r="I783" s="46"/>
      <c r="J783" s="47"/>
      <c r="K783" s="46"/>
      <c r="L783" s="47"/>
      <c r="M783" s="47"/>
    </row>
    <row r="784" spans="3:13" ht="12.75">
      <c r="C784" s="47"/>
      <c r="D784" s="47"/>
      <c r="E784" s="47"/>
      <c r="F784" s="47"/>
      <c r="G784" s="47"/>
      <c r="H784" s="47"/>
      <c r="I784" s="46"/>
      <c r="J784" s="47"/>
      <c r="K784" s="46"/>
      <c r="L784" s="47"/>
      <c r="M784" s="47"/>
    </row>
    <row r="785" spans="3:13" ht="12.75">
      <c r="C785" s="47"/>
      <c r="D785" s="47"/>
      <c r="E785" s="47"/>
      <c r="F785" s="47"/>
      <c r="G785" s="47"/>
      <c r="H785" s="47"/>
      <c r="I785" s="46"/>
      <c r="J785" s="47"/>
      <c r="K785" s="46"/>
      <c r="L785" s="47"/>
      <c r="M785" s="47"/>
    </row>
    <row r="786" spans="3:13" ht="12.75">
      <c r="C786" s="47"/>
      <c r="D786" s="47"/>
      <c r="E786" s="47"/>
      <c r="F786" s="47"/>
      <c r="G786" s="47"/>
      <c r="H786" s="47"/>
      <c r="I786" s="46"/>
      <c r="J786" s="47"/>
      <c r="K786" s="46"/>
      <c r="L786" s="47"/>
      <c r="M786" s="47"/>
    </row>
    <row r="787" spans="3:13" ht="12.75">
      <c r="C787" s="47"/>
      <c r="D787" s="47"/>
      <c r="E787" s="47"/>
      <c r="F787" s="47"/>
      <c r="G787" s="47"/>
      <c r="H787" s="47"/>
      <c r="I787" s="46"/>
      <c r="J787" s="47"/>
      <c r="K787" s="46"/>
      <c r="L787" s="47"/>
      <c r="M787" s="47"/>
    </row>
    <row r="788" spans="3:13" ht="12.75">
      <c r="C788" s="47"/>
      <c r="D788" s="47"/>
      <c r="E788" s="47"/>
      <c r="F788" s="47"/>
      <c r="G788" s="47"/>
      <c r="H788" s="47"/>
      <c r="I788" s="46"/>
      <c r="J788" s="47"/>
      <c r="K788" s="46"/>
      <c r="L788" s="47"/>
      <c r="M788" s="47"/>
    </row>
    <row r="789" spans="3:13" ht="12.75">
      <c r="C789" s="47"/>
      <c r="D789" s="47"/>
      <c r="E789" s="47"/>
      <c r="F789" s="47"/>
      <c r="G789" s="47"/>
      <c r="H789" s="47"/>
      <c r="I789" s="46"/>
      <c r="J789" s="47"/>
      <c r="K789" s="46"/>
      <c r="L789" s="47"/>
      <c r="M789" s="47"/>
    </row>
    <row r="790" spans="3:13" ht="12.75">
      <c r="C790" s="47"/>
      <c r="D790" s="47"/>
      <c r="E790" s="47"/>
      <c r="F790" s="47"/>
      <c r="G790" s="47"/>
      <c r="H790" s="47"/>
      <c r="I790" s="46"/>
      <c r="J790" s="47"/>
      <c r="K790" s="46"/>
      <c r="L790" s="47"/>
      <c r="M790" s="47"/>
    </row>
    <row r="791" spans="3:13" ht="12.75">
      <c r="C791" s="47"/>
      <c r="D791" s="47"/>
      <c r="E791" s="47"/>
      <c r="F791" s="47"/>
      <c r="G791" s="47"/>
      <c r="H791" s="47"/>
      <c r="I791" s="46"/>
      <c r="J791" s="47"/>
      <c r="K791" s="46"/>
      <c r="L791" s="47"/>
      <c r="M791" s="47"/>
    </row>
    <row r="792" spans="3:13" ht="12.75">
      <c r="C792" s="47"/>
      <c r="D792" s="47"/>
      <c r="E792" s="47"/>
      <c r="F792" s="47"/>
      <c r="G792" s="47"/>
      <c r="H792" s="47"/>
      <c r="I792" s="46"/>
      <c r="J792" s="47"/>
      <c r="K792" s="46"/>
      <c r="L792" s="47"/>
      <c r="M792" s="47"/>
    </row>
    <row r="793" spans="3:13" ht="12.75">
      <c r="C793" s="47"/>
      <c r="D793" s="47"/>
      <c r="E793" s="47"/>
      <c r="F793" s="47"/>
      <c r="G793" s="47"/>
      <c r="H793" s="47"/>
      <c r="I793" s="46"/>
      <c r="J793" s="47"/>
      <c r="K793" s="46"/>
      <c r="L793" s="47"/>
      <c r="M793" s="47"/>
    </row>
    <row r="794" spans="3:13" ht="12.75">
      <c r="C794" s="47"/>
      <c r="D794" s="47"/>
      <c r="E794" s="47"/>
      <c r="F794" s="47"/>
      <c r="G794" s="47"/>
      <c r="H794" s="47"/>
      <c r="I794" s="46"/>
      <c r="J794" s="47"/>
      <c r="K794" s="46"/>
      <c r="L794" s="47"/>
      <c r="M794" s="47"/>
    </row>
    <row r="795" spans="3:13" ht="12.75">
      <c r="C795" s="47"/>
      <c r="D795" s="47"/>
      <c r="E795" s="47"/>
      <c r="F795" s="47"/>
      <c r="G795" s="47"/>
      <c r="H795" s="47"/>
      <c r="I795" s="46"/>
      <c r="J795" s="47"/>
      <c r="K795" s="46"/>
      <c r="L795" s="47"/>
      <c r="M795" s="47"/>
    </row>
    <row r="796" spans="3:13" ht="12.75">
      <c r="C796" s="47"/>
      <c r="D796" s="47"/>
      <c r="E796" s="47"/>
      <c r="F796" s="47"/>
      <c r="G796" s="47"/>
      <c r="H796" s="47"/>
      <c r="I796" s="46"/>
      <c r="J796" s="47"/>
      <c r="K796" s="46"/>
      <c r="L796" s="47"/>
      <c r="M796" s="47"/>
    </row>
    <row r="797" spans="3:13" ht="12.75">
      <c r="C797" s="47"/>
      <c r="D797" s="47"/>
      <c r="E797" s="47"/>
      <c r="F797" s="47"/>
      <c r="G797" s="47"/>
      <c r="H797" s="47"/>
      <c r="I797" s="46"/>
      <c r="J797" s="47"/>
      <c r="K797" s="46"/>
      <c r="L797" s="47"/>
      <c r="M797" s="47"/>
    </row>
    <row r="798" spans="3:13" ht="12.75">
      <c r="C798" s="47"/>
      <c r="D798" s="47"/>
      <c r="E798" s="47"/>
      <c r="F798" s="47"/>
      <c r="G798" s="47"/>
      <c r="H798" s="47"/>
      <c r="I798" s="46"/>
      <c r="J798" s="47"/>
      <c r="K798" s="46"/>
      <c r="L798" s="47"/>
      <c r="M798" s="47"/>
    </row>
    <row r="799" spans="3:13" ht="12.75">
      <c r="C799" s="47"/>
      <c r="D799" s="47"/>
      <c r="E799" s="47"/>
      <c r="F799" s="47"/>
      <c r="G799" s="47"/>
      <c r="H799" s="47"/>
      <c r="I799" s="46"/>
      <c r="J799" s="47"/>
      <c r="K799" s="46"/>
      <c r="L799" s="47"/>
      <c r="M799" s="47"/>
    </row>
    <row r="800" spans="3:13" ht="12.75">
      <c r="C800" s="47"/>
      <c r="D800" s="47"/>
      <c r="E800" s="47"/>
      <c r="F800" s="47"/>
      <c r="G800" s="47"/>
      <c r="H800" s="47"/>
      <c r="I800" s="46"/>
      <c r="J800" s="47"/>
      <c r="K800" s="46"/>
      <c r="L800" s="47"/>
      <c r="M800" s="47"/>
    </row>
    <row r="801" spans="3:13" ht="12.75">
      <c r="C801" s="47"/>
      <c r="D801" s="47"/>
      <c r="E801" s="47"/>
      <c r="F801" s="47"/>
      <c r="G801" s="47"/>
      <c r="H801" s="47"/>
      <c r="I801" s="46"/>
      <c r="J801" s="47"/>
      <c r="K801" s="46"/>
      <c r="L801" s="47"/>
      <c r="M801" s="47"/>
    </row>
    <row r="802" spans="3:13" ht="12.75">
      <c r="C802" s="47"/>
      <c r="D802" s="47"/>
      <c r="E802" s="47"/>
      <c r="F802" s="47"/>
      <c r="G802" s="47"/>
      <c r="H802" s="47"/>
      <c r="I802" s="46"/>
      <c r="J802" s="47"/>
      <c r="K802" s="46"/>
      <c r="L802" s="47"/>
      <c r="M802" s="47"/>
    </row>
    <row r="803" spans="3:13" ht="12.75">
      <c r="C803" s="47"/>
      <c r="D803" s="47"/>
      <c r="E803" s="47"/>
      <c r="F803" s="47"/>
      <c r="G803" s="47"/>
      <c r="H803" s="47"/>
      <c r="I803" s="46"/>
      <c r="J803" s="47"/>
      <c r="K803" s="46"/>
      <c r="L803" s="47"/>
      <c r="M803" s="47"/>
    </row>
    <row r="804" spans="3:13" ht="12.75">
      <c r="C804" s="47"/>
      <c r="D804" s="47"/>
      <c r="E804" s="47"/>
      <c r="F804" s="47"/>
      <c r="G804" s="47"/>
      <c r="H804" s="47"/>
      <c r="I804" s="46"/>
      <c r="J804" s="47"/>
      <c r="K804" s="46"/>
      <c r="L804" s="47"/>
      <c r="M804" s="47"/>
    </row>
    <row r="805" spans="3:13" ht="12.75">
      <c r="C805" s="47"/>
      <c r="D805" s="47"/>
      <c r="E805" s="47"/>
      <c r="F805" s="47"/>
      <c r="G805" s="47"/>
      <c r="H805" s="47"/>
      <c r="I805" s="46"/>
      <c r="J805" s="47"/>
      <c r="K805" s="46"/>
      <c r="L805" s="47"/>
      <c r="M805" s="47"/>
    </row>
    <row r="806" spans="3:13" ht="12.75">
      <c r="C806" s="47"/>
      <c r="D806" s="47"/>
      <c r="E806" s="47"/>
      <c r="F806" s="47"/>
      <c r="G806" s="47"/>
      <c r="H806" s="47"/>
      <c r="I806" s="46"/>
      <c r="J806" s="47"/>
      <c r="K806" s="46"/>
      <c r="L806" s="47"/>
      <c r="M806" s="47"/>
    </row>
    <row r="807" spans="3:13" ht="12.75">
      <c r="C807" s="47"/>
      <c r="D807" s="47"/>
      <c r="E807" s="47"/>
      <c r="F807" s="47"/>
      <c r="G807" s="47"/>
      <c r="H807" s="47"/>
      <c r="I807" s="46"/>
      <c r="J807" s="47"/>
      <c r="K807" s="46"/>
      <c r="L807" s="47"/>
      <c r="M807" s="47"/>
    </row>
    <row r="808" spans="3:13" ht="12.75">
      <c r="C808" s="47"/>
      <c r="D808" s="47"/>
      <c r="E808" s="47"/>
      <c r="F808" s="47"/>
      <c r="G808" s="47"/>
      <c r="H808" s="47"/>
      <c r="I808" s="46"/>
      <c r="J808" s="47"/>
      <c r="K808" s="46"/>
      <c r="L808" s="47"/>
      <c r="M808" s="47"/>
    </row>
    <row r="809" spans="3:13" ht="12.75">
      <c r="C809" s="47"/>
      <c r="D809" s="47"/>
      <c r="E809" s="47"/>
      <c r="F809" s="47"/>
      <c r="G809" s="47"/>
      <c r="H809" s="47"/>
      <c r="I809" s="46"/>
      <c r="J809" s="47"/>
      <c r="K809" s="46"/>
      <c r="L809" s="47"/>
      <c r="M809" s="47"/>
    </row>
    <row r="810" spans="3:13" ht="12.75">
      <c r="C810" s="47"/>
      <c r="D810" s="47"/>
      <c r="E810" s="47"/>
      <c r="F810" s="47"/>
      <c r="G810" s="47"/>
      <c r="H810" s="47"/>
      <c r="I810" s="46"/>
      <c r="J810" s="47"/>
      <c r="K810" s="46"/>
      <c r="L810" s="47"/>
      <c r="M810" s="47"/>
    </row>
    <row r="811" spans="3:13" ht="12.75">
      <c r="C811" s="47"/>
      <c r="D811" s="47"/>
      <c r="E811" s="47"/>
      <c r="F811" s="47"/>
      <c r="G811" s="47"/>
      <c r="H811" s="47"/>
      <c r="I811" s="46"/>
      <c r="J811" s="47"/>
      <c r="K811" s="46"/>
      <c r="L811" s="47"/>
      <c r="M811" s="47"/>
    </row>
    <row r="812" spans="3:13" ht="12.75">
      <c r="C812" s="47"/>
      <c r="D812" s="47"/>
      <c r="E812" s="47"/>
      <c r="F812" s="47"/>
      <c r="G812" s="47"/>
      <c r="H812" s="47"/>
      <c r="I812" s="46"/>
      <c r="J812" s="47"/>
      <c r="K812" s="46"/>
      <c r="L812" s="47"/>
      <c r="M812" s="47"/>
    </row>
    <row r="813" spans="3:13" ht="12.75">
      <c r="C813" s="47"/>
      <c r="D813" s="47"/>
      <c r="E813" s="47"/>
      <c r="F813" s="47"/>
      <c r="G813" s="47"/>
      <c r="H813" s="47"/>
      <c r="I813" s="46"/>
      <c r="J813" s="47"/>
      <c r="K813" s="46"/>
      <c r="L813" s="47"/>
      <c r="M813" s="47"/>
    </row>
    <row r="814" spans="3:13" ht="12.75">
      <c r="C814" s="47"/>
      <c r="D814" s="47"/>
      <c r="E814" s="47"/>
      <c r="F814" s="47"/>
      <c r="G814" s="47"/>
      <c r="H814" s="47"/>
      <c r="I814" s="46"/>
      <c r="J814" s="47"/>
      <c r="K814" s="46"/>
      <c r="L814" s="47"/>
      <c r="M814" s="47"/>
    </row>
    <row r="815" spans="3:13" ht="12.75">
      <c r="C815" s="47"/>
      <c r="D815" s="47"/>
      <c r="E815" s="47"/>
      <c r="F815" s="47"/>
      <c r="G815" s="47"/>
      <c r="H815" s="47"/>
      <c r="I815" s="46"/>
      <c r="J815" s="47"/>
      <c r="K815" s="46"/>
      <c r="L815" s="47"/>
      <c r="M815" s="47"/>
    </row>
    <row r="816" spans="3:13" ht="12.75">
      <c r="C816" s="47"/>
      <c r="D816" s="47"/>
      <c r="E816" s="47"/>
      <c r="F816" s="47"/>
      <c r="G816" s="47"/>
      <c r="H816" s="47"/>
      <c r="I816" s="46"/>
      <c r="J816" s="47"/>
      <c r="K816" s="46"/>
      <c r="L816" s="47"/>
      <c r="M816" s="47"/>
    </row>
    <row r="817" spans="3:13" ht="12.75">
      <c r="C817" s="47"/>
      <c r="D817" s="47"/>
      <c r="E817" s="47"/>
      <c r="F817" s="47"/>
      <c r="G817" s="47"/>
      <c r="H817" s="47"/>
      <c r="I817" s="46"/>
      <c r="J817" s="47"/>
      <c r="K817" s="46"/>
      <c r="L817" s="47"/>
      <c r="M817" s="47"/>
    </row>
    <row r="818" spans="3:13" ht="12.75">
      <c r="C818" s="47"/>
      <c r="D818" s="47"/>
      <c r="E818" s="47"/>
      <c r="F818" s="47"/>
      <c r="G818" s="47"/>
      <c r="H818" s="47"/>
      <c r="I818" s="46"/>
      <c r="J818" s="47"/>
      <c r="K818" s="46"/>
      <c r="L818" s="47"/>
      <c r="M818" s="47"/>
    </row>
    <row r="819" spans="3:13" ht="12.75">
      <c r="C819" s="47"/>
      <c r="D819" s="47"/>
      <c r="E819" s="47"/>
      <c r="F819" s="47"/>
      <c r="G819" s="47"/>
      <c r="H819" s="47"/>
      <c r="I819" s="46"/>
      <c r="J819" s="47"/>
      <c r="K819" s="46"/>
      <c r="L819" s="47"/>
      <c r="M819" s="47"/>
    </row>
    <row r="820" spans="3:13" ht="12.75">
      <c r="C820" s="47"/>
      <c r="D820" s="47"/>
      <c r="E820" s="47"/>
      <c r="F820" s="47"/>
      <c r="G820" s="47"/>
      <c r="H820" s="47"/>
      <c r="I820" s="46"/>
      <c r="J820" s="47"/>
      <c r="K820" s="46"/>
      <c r="L820" s="47"/>
      <c r="M820" s="47"/>
    </row>
    <row r="821" spans="3:13" ht="12.75">
      <c r="C821" s="47"/>
      <c r="D821" s="47"/>
      <c r="E821" s="47"/>
      <c r="F821" s="47"/>
      <c r="G821" s="47"/>
      <c r="H821" s="47"/>
      <c r="I821" s="46"/>
      <c r="J821" s="47"/>
      <c r="K821" s="46"/>
      <c r="L821" s="47"/>
      <c r="M821" s="47"/>
    </row>
    <row r="822" spans="3:13" ht="12.75">
      <c r="C822" s="47"/>
      <c r="D822" s="47"/>
      <c r="E822" s="47"/>
      <c r="F822" s="47"/>
      <c r="G822" s="47"/>
      <c r="H822" s="47"/>
      <c r="I822" s="46"/>
      <c r="J822" s="47"/>
      <c r="K822" s="46"/>
      <c r="L822" s="47"/>
      <c r="M822" s="47"/>
    </row>
    <row r="823" spans="3:13" ht="12.75">
      <c r="C823" s="47"/>
      <c r="D823" s="47"/>
      <c r="E823" s="47"/>
      <c r="F823" s="47"/>
      <c r="G823" s="47"/>
      <c r="H823" s="47"/>
      <c r="I823" s="46"/>
      <c r="J823" s="47"/>
      <c r="K823" s="46"/>
      <c r="L823" s="47"/>
      <c r="M823" s="47"/>
    </row>
    <row r="824" spans="3:13" ht="12.75">
      <c r="C824" s="47"/>
      <c r="D824" s="47"/>
      <c r="E824" s="47"/>
      <c r="F824" s="47"/>
      <c r="G824" s="47"/>
      <c r="H824" s="47"/>
      <c r="I824" s="46"/>
      <c r="J824" s="47"/>
      <c r="K824" s="46"/>
      <c r="L824" s="47"/>
      <c r="M824" s="47"/>
    </row>
    <row r="825" spans="3:13" ht="12.75">
      <c r="C825" s="47"/>
      <c r="D825" s="47"/>
      <c r="E825" s="47"/>
      <c r="F825" s="47"/>
      <c r="G825" s="47"/>
      <c r="H825" s="47"/>
      <c r="I825" s="46"/>
      <c r="J825" s="47"/>
      <c r="K825" s="46"/>
      <c r="L825" s="47"/>
      <c r="M825" s="47"/>
    </row>
    <row r="826" spans="3:13" ht="12.75">
      <c r="C826" s="47"/>
      <c r="D826" s="47"/>
      <c r="E826" s="47"/>
      <c r="F826" s="47"/>
      <c r="G826" s="47"/>
      <c r="H826" s="47"/>
      <c r="I826" s="46"/>
      <c r="J826" s="47"/>
      <c r="K826" s="46"/>
      <c r="L826" s="47"/>
      <c r="M826" s="47"/>
    </row>
    <row r="827" spans="3:13" ht="12.75">
      <c r="C827" s="47"/>
      <c r="D827" s="47"/>
      <c r="E827" s="47"/>
      <c r="F827" s="47"/>
      <c r="G827" s="47"/>
      <c r="H827" s="47"/>
      <c r="I827" s="46"/>
      <c r="J827" s="47"/>
      <c r="K827" s="46"/>
      <c r="L827" s="47"/>
      <c r="M827" s="47"/>
    </row>
    <row r="828" spans="3:13" ht="12.75">
      <c r="C828" s="47"/>
      <c r="D828" s="47"/>
      <c r="E828" s="47"/>
      <c r="F828" s="47"/>
      <c r="G828" s="47"/>
      <c r="H828" s="47"/>
      <c r="I828" s="46"/>
      <c r="J828" s="47"/>
      <c r="K828" s="46"/>
      <c r="L828" s="47"/>
      <c r="M828" s="47"/>
    </row>
    <row r="829" spans="3:13" ht="12.75">
      <c r="C829" s="47"/>
      <c r="D829" s="47"/>
      <c r="E829" s="47"/>
      <c r="F829" s="47"/>
      <c r="G829" s="47"/>
      <c r="H829" s="47"/>
      <c r="I829" s="46"/>
      <c r="J829" s="47"/>
      <c r="K829" s="46"/>
      <c r="L829" s="47"/>
      <c r="M829" s="47"/>
    </row>
    <row r="830" spans="3:13" ht="12.75">
      <c r="C830" s="47"/>
      <c r="D830" s="47"/>
      <c r="E830" s="47"/>
      <c r="F830" s="47"/>
      <c r="G830" s="47"/>
      <c r="H830" s="47"/>
      <c r="I830" s="46"/>
      <c r="J830" s="47"/>
      <c r="K830" s="46"/>
      <c r="L830" s="47"/>
      <c r="M830" s="47"/>
    </row>
    <row r="831" spans="3:13" ht="12.75">
      <c r="C831" s="47"/>
      <c r="D831" s="47"/>
      <c r="E831" s="47"/>
      <c r="F831" s="47"/>
      <c r="G831" s="47"/>
      <c r="H831" s="47"/>
      <c r="I831" s="46"/>
      <c r="J831" s="47"/>
      <c r="K831" s="46"/>
      <c r="L831" s="47"/>
      <c r="M831" s="47"/>
    </row>
    <row r="832" spans="3:13" ht="12.75">
      <c r="C832" s="47"/>
      <c r="D832" s="47"/>
      <c r="E832" s="47"/>
      <c r="F832" s="47"/>
      <c r="G832" s="47"/>
      <c r="H832" s="47"/>
      <c r="I832" s="46"/>
      <c r="J832" s="47"/>
      <c r="K832" s="46"/>
      <c r="L832" s="47"/>
      <c r="M832" s="47"/>
    </row>
    <row r="833" spans="3:13" ht="12.75">
      <c r="C833" s="47"/>
      <c r="D833" s="47"/>
      <c r="E833" s="47"/>
      <c r="F833" s="47"/>
      <c r="G833" s="47"/>
      <c r="H833" s="47"/>
      <c r="I833" s="46"/>
      <c r="J833" s="47"/>
      <c r="K833" s="46"/>
      <c r="L833" s="47"/>
      <c r="M833" s="47"/>
    </row>
    <row r="834" spans="3:13" ht="12.75">
      <c r="C834" s="47"/>
      <c r="D834" s="47"/>
      <c r="E834" s="47"/>
      <c r="F834" s="47"/>
      <c r="G834" s="47"/>
      <c r="H834" s="47"/>
      <c r="I834" s="46"/>
      <c r="J834" s="47"/>
      <c r="K834" s="46"/>
      <c r="L834" s="47"/>
      <c r="M834" s="47"/>
    </row>
    <row r="835" spans="3:13" ht="12.75">
      <c r="C835" s="47"/>
      <c r="D835" s="47"/>
      <c r="E835" s="47"/>
      <c r="F835" s="47"/>
      <c r="G835" s="47"/>
      <c r="H835" s="47"/>
      <c r="I835" s="46"/>
      <c r="J835" s="47"/>
      <c r="K835" s="46"/>
      <c r="L835" s="47"/>
      <c r="M835" s="47"/>
    </row>
    <row r="836" spans="3:13" ht="12.75">
      <c r="C836" s="47"/>
      <c r="D836" s="47"/>
      <c r="E836" s="47"/>
      <c r="F836" s="47"/>
      <c r="G836" s="47"/>
      <c r="H836" s="47"/>
      <c r="I836" s="46"/>
      <c r="J836" s="47"/>
      <c r="K836" s="46"/>
      <c r="L836" s="47"/>
      <c r="M836" s="47"/>
    </row>
    <row r="837" spans="3:13" ht="12.75">
      <c r="C837" s="47"/>
      <c r="D837" s="47"/>
      <c r="E837" s="47"/>
      <c r="F837" s="47"/>
      <c r="G837" s="47"/>
      <c r="H837" s="47"/>
      <c r="I837" s="46"/>
      <c r="J837" s="47"/>
      <c r="K837" s="46"/>
      <c r="L837" s="47"/>
      <c r="M837" s="47"/>
    </row>
    <row r="838" spans="3:13" ht="12.75">
      <c r="C838" s="47"/>
      <c r="D838" s="47"/>
      <c r="E838" s="47"/>
      <c r="F838" s="47"/>
      <c r="G838" s="47"/>
      <c r="H838" s="47"/>
      <c r="I838" s="46"/>
      <c r="J838" s="47"/>
      <c r="K838" s="46"/>
      <c r="L838" s="47"/>
      <c r="M838" s="47"/>
    </row>
    <row r="839" spans="3:13" ht="12.75">
      <c r="C839" s="47"/>
      <c r="D839" s="47"/>
      <c r="E839" s="47"/>
      <c r="F839" s="47"/>
      <c r="G839" s="47"/>
      <c r="H839" s="47"/>
      <c r="I839" s="46"/>
      <c r="J839" s="47"/>
      <c r="K839" s="46"/>
      <c r="L839" s="47"/>
      <c r="M839" s="47"/>
    </row>
    <row r="840" spans="3:13" ht="12.75">
      <c r="C840" s="47"/>
      <c r="D840" s="47"/>
      <c r="E840" s="47"/>
      <c r="F840" s="47"/>
      <c r="G840" s="47"/>
      <c r="H840" s="47"/>
      <c r="I840" s="46"/>
      <c r="J840" s="47"/>
      <c r="K840" s="46"/>
      <c r="L840" s="47"/>
      <c r="M840" s="47"/>
    </row>
    <row r="841" spans="3:13" ht="12.75">
      <c r="C841" s="47"/>
      <c r="D841" s="47"/>
      <c r="E841" s="47"/>
      <c r="F841" s="47"/>
      <c r="G841" s="47"/>
      <c r="H841" s="47"/>
      <c r="I841" s="46"/>
      <c r="J841" s="47"/>
      <c r="K841" s="46"/>
      <c r="L841" s="47"/>
      <c r="M841" s="47"/>
    </row>
    <row r="842" spans="3:13" ht="12.75">
      <c r="C842" s="47"/>
      <c r="D842" s="47"/>
      <c r="E842" s="47"/>
      <c r="F842" s="47"/>
      <c r="G842" s="47"/>
      <c r="H842" s="47"/>
      <c r="I842" s="46"/>
      <c r="J842" s="47"/>
      <c r="K842" s="46"/>
      <c r="L842" s="47"/>
      <c r="M842" s="47"/>
    </row>
    <row r="843" spans="3:13" ht="12.75">
      <c r="C843" s="47"/>
      <c r="D843" s="47"/>
      <c r="E843" s="47"/>
      <c r="F843" s="47"/>
      <c r="G843" s="47"/>
      <c r="H843" s="47"/>
      <c r="I843" s="46"/>
      <c r="J843" s="47"/>
      <c r="K843" s="46"/>
      <c r="L843" s="47"/>
      <c r="M843" s="47"/>
    </row>
    <row r="844" spans="3:13" ht="12.75">
      <c r="C844" s="47"/>
      <c r="D844" s="47"/>
      <c r="E844" s="47"/>
      <c r="F844" s="47"/>
      <c r="G844" s="47"/>
      <c r="H844" s="47"/>
      <c r="I844" s="46"/>
      <c r="J844" s="47"/>
      <c r="K844" s="46"/>
      <c r="L844" s="47"/>
      <c r="M844" s="47"/>
    </row>
    <row r="845" spans="3:13" ht="12.75">
      <c r="C845" s="47"/>
      <c r="D845" s="47"/>
      <c r="E845" s="47"/>
      <c r="F845" s="47"/>
      <c r="G845" s="47"/>
      <c r="H845" s="47"/>
      <c r="I845" s="46"/>
      <c r="J845" s="47"/>
      <c r="K845" s="46"/>
      <c r="L845" s="47"/>
      <c r="M845" s="47"/>
    </row>
    <row r="846" spans="3:13" ht="12.75">
      <c r="C846" s="47"/>
      <c r="D846" s="47"/>
      <c r="E846" s="47"/>
      <c r="F846" s="47"/>
      <c r="G846" s="47"/>
      <c r="H846" s="47"/>
      <c r="I846" s="46"/>
      <c r="J846" s="47"/>
      <c r="K846" s="46"/>
      <c r="L846" s="47"/>
      <c r="M846" s="47"/>
    </row>
    <row r="847" spans="3:13" ht="12.75">
      <c r="C847" s="47"/>
      <c r="D847" s="47"/>
      <c r="E847" s="47"/>
      <c r="F847" s="47"/>
      <c r="G847" s="47"/>
      <c r="H847" s="47"/>
      <c r="I847" s="46"/>
      <c r="J847" s="47"/>
      <c r="K847" s="46"/>
      <c r="L847" s="47"/>
      <c r="M847" s="47"/>
    </row>
    <row r="848" spans="3:13" ht="12.75">
      <c r="C848" s="47"/>
      <c r="D848" s="47"/>
      <c r="E848" s="47"/>
      <c r="F848" s="47"/>
      <c r="G848" s="47"/>
      <c r="H848" s="47"/>
      <c r="I848" s="46"/>
      <c r="J848" s="47"/>
      <c r="K848" s="46"/>
      <c r="L848" s="47"/>
      <c r="M848" s="47"/>
    </row>
    <row r="849" spans="3:13" ht="12.75">
      <c r="C849" s="47"/>
      <c r="D849" s="47"/>
      <c r="E849" s="47"/>
      <c r="F849" s="47"/>
      <c r="G849" s="47"/>
      <c r="H849" s="47"/>
      <c r="I849" s="46"/>
      <c r="J849" s="47"/>
      <c r="K849" s="46"/>
      <c r="L849" s="47"/>
      <c r="M849" s="47"/>
    </row>
    <row r="850" spans="3:13" ht="12.75">
      <c r="C850" s="47"/>
      <c r="D850" s="47"/>
      <c r="E850" s="47"/>
      <c r="F850" s="47"/>
      <c r="G850" s="47"/>
      <c r="H850" s="47"/>
      <c r="I850" s="46"/>
      <c r="J850" s="47"/>
      <c r="K850" s="46"/>
      <c r="L850" s="47"/>
      <c r="M850" s="47"/>
    </row>
    <row r="851" spans="3:13" ht="12.75">
      <c r="C851" s="47"/>
      <c r="D851" s="47"/>
      <c r="E851" s="47"/>
      <c r="F851" s="47"/>
      <c r="G851" s="47"/>
      <c r="H851" s="47"/>
      <c r="I851" s="46"/>
      <c r="J851" s="47"/>
      <c r="K851" s="46"/>
      <c r="L851" s="47"/>
      <c r="M851" s="47"/>
    </row>
    <row r="852" spans="3:13" ht="12.75">
      <c r="C852" s="47"/>
      <c r="D852" s="47"/>
      <c r="E852" s="47"/>
      <c r="F852" s="47"/>
      <c r="G852" s="47"/>
      <c r="H852" s="47"/>
      <c r="I852" s="46"/>
      <c r="J852" s="47"/>
      <c r="K852" s="46"/>
      <c r="L852" s="47"/>
      <c r="M852" s="47"/>
    </row>
    <row r="853" spans="3:13" ht="12.75">
      <c r="C853" s="47"/>
      <c r="D853" s="47"/>
      <c r="E853" s="47"/>
      <c r="F853" s="47"/>
      <c r="G853" s="47"/>
      <c r="H853" s="47"/>
      <c r="I853" s="46"/>
      <c r="J853" s="47"/>
      <c r="K853" s="46"/>
      <c r="L853" s="47"/>
      <c r="M853" s="47"/>
    </row>
    <row r="854" spans="3:13" ht="12.75">
      <c r="C854" s="47"/>
      <c r="D854" s="47"/>
      <c r="E854" s="47"/>
      <c r="F854" s="47"/>
      <c r="G854" s="47"/>
      <c r="H854" s="47"/>
      <c r="I854" s="46"/>
      <c r="J854" s="47"/>
      <c r="K854" s="46"/>
      <c r="L854" s="47"/>
      <c r="M854" s="47"/>
    </row>
    <row r="855" spans="3:13" ht="12.75">
      <c r="C855" s="47"/>
      <c r="D855" s="47"/>
      <c r="E855" s="47"/>
      <c r="F855" s="47"/>
      <c r="G855" s="47"/>
      <c r="H855" s="47"/>
      <c r="I855" s="46"/>
      <c r="J855" s="47"/>
      <c r="K855" s="46"/>
      <c r="L855" s="47"/>
      <c r="M855" s="47"/>
    </row>
    <row r="856" spans="3:13" ht="12.75">
      <c r="C856" s="47"/>
      <c r="D856" s="47"/>
      <c r="E856" s="47"/>
      <c r="F856" s="47"/>
      <c r="G856" s="47"/>
      <c r="H856" s="47"/>
      <c r="I856" s="46"/>
      <c r="J856" s="47"/>
      <c r="K856" s="46"/>
      <c r="L856" s="47"/>
      <c r="M856" s="47"/>
    </row>
    <row r="857" spans="3:13" ht="12.75">
      <c r="C857" s="47"/>
      <c r="D857" s="47"/>
      <c r="E857" s="47"/>
      <c r="F857" s="47"/>
      <c r="G857" s="47"/>
      <c r="H857" s="47"/>
      <c r="I857" s="46"/>
      <c r="J857" s="47"/>
      <c r="K857" s="46"/>
      <c r="L857" s="47"/>
      <c r="M857" s="47"/>
    </row>
    <row r="858" spans="3:13" ht="12.75">
      <c r="C858" s="47"/>
      <c r="D858" s="47"/>
      <c r="E858" s="47"/>
      <c r="F858" s="47"/>
      <c r="G858" s="47"/>
      <c r="H858" s="47"/>
      <c r="I858" s="46"/>
      <c r="J858" s="47"/>
      <c r="K858" s="46"/>
      <c r="L858" s="47"/>
      <c r="M858" s="47"/>
    </row>
    <row r="859" spans="3:13" ht="12.75">
      <c r="C859" s="47"/>
      <c r="D859" s="47"/>
      <c r="E859" s="47"/>
      <c r="F859" s="47"/>
      <c r="G859" s="47"/>
      <c r="H859" s="47"/>
      <c r="I859" s="46"/>
      <c r="J859" s="47"/>
      <c r="K859" s="46"/>
      <c r="L859" s="47"/>
      <c r="M859" s="47"/>
    </row>
    <row r="860" spans="3:13" ht="12.75">
      <c r="C860" s="47"/>
      <c r="D860" s="47"/>
      <c r="E860" s="47"/>
      <c r="F860" s="47"/>
      <c r="G860" s="47"/>
      <c r="H860" s="47"/>
      <c r="I860" s="46"/>
      <c r="J860" s="47"/>
      <c r="K860" s="46"/>
      <c r="L860" s="47"/>
      <c r="M860" s="47"/>
    </row>
    <row r="861" spans="3:13" ht="12.75">
      <c r="C861" s="47"/>
      <c r="D861" s="47"/>
      <c r="E861" s="47"/>
      <c r="F861" s="47"/>
      <c r="G861" s="47"/>
      <c r="H861" s="47"/>
      <c r="I861" s="46"/>
      <c r="J861" s="47"/>
      <c r="K861" s="46"/>
      <c r="L861" s="47"/>
      <c r="M861" s="47"/>
    </row>
    <row r="862" spans="3:13" ht="12.75">
      <c r="C862" s="47"/>
      <c r="D862" s="47"/>
      <c r="E862" s="47"/>
      <c r="F862" s="47"/>
      <c r="G862" s="47"/>
      <c r="H862" s="47"/>
      <c r="I862" s="46"/>
      <c r="J862" s="47"/>
      <c r="K862" s="46"/>
      <c r="L862" s="47"/>
      <c r="M862" s="47"/>
    </row>
    <row r="863" spans="3:13" ht="12.75">
      <c r="C863" s="47"/>
      <c r="D863" s="47"/>
      <c r="E863" s="47"/>
      <c r="F863" s="47"/>
      <c r="G863" s="47"/>
      <c r="H863" s="47"/>
      <c r="I863" s="46"/>
      <c r="J863" s="47"/>
      <c r="K863" s="46"/>
      <c r="L863" s="47"/>
      <c r="M863" s="47"/>
    </row>
    <row r="864" spans="3:13" ht="12.75">
      <c r="C864" s="47"/>
      <c r="D864" s="47"/>
      <c r="E864" s="47"/>
      <c r="F864" s="47"/>
      <c r="G864" s="47"/>
      <c r="H864" s="47"/>
      <c r="I864" s="46"/>
      <c r="J864" s="47"/>
      <c r="K864" s="46"/>
      <c r="L864" s="47"/>
      <c r="M864" s="47"/>
    </row>
    <row r="865" spans="3:13" ht="12.75">
      <c r="C865" s="47"/>
      <c r="D865" s="47"/>
      <c r="E865" s="47"/>
      <c r="F865" s="47"/>
      <c r="G865" s="47"/>
      <c r="H865" s="47"/>
      <c r="I865" s="46"/>
      <c r="J865" s="47"/>
      <c r="K865" s="46"/>
      <c r="L865" s="47"/>
      <c r="M865" s="47"/>
    </row>
    <row r="866" spans="3:13" ht="12.75">
      <c r="C866" s="47"/>
      <c r="D866" s="47"/>
      <c r="E866" s="47"/>
      <c r="F866" s="47"/>
      <c r="G866" s="47"/>
      <c r="H866" s="47"/>
      <c r="I866" s="46"/>
      <c r="J866" s="47"/>
      <c r="K866" s="46"/>
      <c r="L866" s="47"/>
      <c r="M866" s="47"/>
    </row>
    <row r="867" spans="3:13" ht="12.75">
      <c r="C867" s="47"/>
      <c r="D867" s="47"/>
      <c r="E867" s="47"/>
      <c r="F867" s="47"/>
      <c r="G867" s="47"/>
      <c r="H867" s="47"/>
      <c r="I867" s="46"/>
      <c r="J867" s="47"/>
      <c r="K867" s="46"/>
      <c r="L867" s="47"/>
      <c r="M867" s="47"/>
    </row>
    <row r="868" spans="3:13" ht="12.75">
      <c r="C868" s="47"/>
      <c r="D868" s="47"/>
      <c r="E868" s="47"/>
      <c r="F868" s="47"/>
      <c r="G868" s="47"/>
      <c r="H868" s="47"/>
      <c r="I868" s="46"/>
      <c r="J868" s="47"/>
      <c r="K868" s="46"/>
      <c r="L868" s="47"/>
      <c r="M868" s="47"/>
    </row>
    <row r="869" spans="3:13" ht="12.75">
      <c r="C869" s="47"/>
      <c r="D869" s="47"/>
      <c r="E869" s="47"/>
      <c r="F869" s="47"/>
      <c r="G869" s="47"/>
      <c r="H869" s="47"/>
      <c r="I869" s="46"/>
      <c r="J869" s="47"/>
      <c r="K869" s="46"/>
      <c r="L869" s="47"/>
      <c r="M869" s="47"/>
    </row>
    <row r="870" spans="3:13" ht="12.75">
      <c r="C870" s="47"/>
      <c r="D870" s="47"/>
      <c r="E870" s="47"/>
      <c r="F870" s="47"/>
      <c r="G870" s="47"/>
      <c r="H870" s="47"/>
      <c r="I870" s="46"/>
      <c r="J870" s="47"/>
      <c r="K870" s="46"/>
      <c r="L870" s="47"/>
      <c r="M870" s="47"/>
    </row>
    <row r="871" spans="3:13" ht="12.75">
      <c r="C871" s="47"/>
      <c r="D871" s="47"/>
      <c r="E871" s="47"/>
      <c r="F871" s="47"/>
      <c r="G871" s="47"/>
      <c r="H871" s="47"/>
      <c r="I871" s="46"/>
      <c r="J871" s="47"/>
      <c r="K871" s="46"/>
      <c r="L871" s="47"/>
      <c r="M871" s="47"/>
    </row>
    <row r="872" spans="3:13" ht="12.75">
      <c r="C872" s="47"/>
      <c r="D872" s="47"/>
      <c r="E872" s="47"/>
      <c r="F872" s="47"/>
      <c r="G872" s="47"/>
      <c r="H872" s="47"/>
      <c r="I872" s="46"/>
      <c r="J872" s="47"/>
      <c r="K872" s="46"/>
      <c r="L872" s="47"/>
      <c r="M872" s="47"/>
    </row>
    <row r="873" spans="3:13" ht="12.75">
      <c r="C873" s="47"/>
      <c r="D873" s="47"/>
      <c r="E873" s="47"/>
      <c r="F873" s="47"/>
      <c r="G873" s="47"/>
      <c r="H873" s="47"/>
      <c r="I873" s="46"/>
      <c r="J873" s="47"/>
      <c r="K873" s="46"/>
      <c r="L873" s="47"/>
      <c r="M873" s="47"/>
    </row>
    <row r="874" spans="3:13" ht="12.75">
      <c r="C874" s="47"/>
      <c r="D874" s="47"/>
      <c r="E874" s="47"/>
      <c r="F874" s="47"/>
      <c r="G874" s="47"/>
      <c r="H874" s="47"/>
      <c r="I874" s="46"/>
      <c r="J874" s="47"/>
      <c r="K874" s="46"/>
      <c r="L874" s="47"/>
      <c r="M874" s="47"/>
    </row>
    <row r="875" spans="3:13" ht="12.75">
      <c r="C875" s="47"/>
      <c r="D875" s="47"/>
      <c r="E875" s="47"/>
      <c r="F875" s="47"/>
      <c r="G875" s="47"/>
      <c r="H875" s="47"/>
      <c r="I875" s="46"/>
      <c r="J875" s="47"/>
      <c r="K875" s="46"/>
      <c r="L875" s="47"/>
      <c r="M875" s="47"/>
    </row>
    <row r="876" spans="3:13" ht="12.75">
      <c r="C876" s="47"/>
      <c r="D876" s="47"/>
      <c r="E876" s="47"/>
      <c r="F876" s="47"/>
      <c r="G876" s="47"/>
      <c r="H876" s="47"/>
      <c r="I876" s="46"/>
      <c r="J876" s="47"/>
      <c r="K876" s="46"/>
      <c r="L876" s="47"/>
      <c r="M876" s="47"/>
    </row>
    <row r="877" spans="3:13" ht="12.75">
      <c r="C877" s="47"/>
      <c r="D877" s="47"/>
      <c r="E877" s="47"/>
      <c r="F877" s="47"/>
      <c r="G877" s="47"/>
      <c r="H877" s="47"/>
      <c r="I877" s="46"/>
      <c r="J877" s="47"/>
      <c r="K877" s="46"/>
      <c r="L877" s="47"/>
      <c r="M877" s="47"/>
    </row>
    <row r="878" spans="3:13" ht="12.75">
      <c r="C878" s="47"/>
      <c r="D878" s="47"/>
      <c r="E878" s="47"/>
      <c r="F878" s="47"/>
      <c r="G878" s="47"/>
      <c r="H878" s="47"/>
      <c r="I878" s="46"/>
      <c r="J878" s="47"/>
      <c r="K878" s="46"/>
      <c r="L878" s="47"/>
      <c r="M878" s="47"/>
    </row>
    <row r="879" spans="3:13" ht="12.75">
      <c r="C879" s="47"/>
      <c r="D879" s="47"/>
      <c r="E879" s="47"/>
      <c r="F879" s="47"/>
      <c r="G879" s="47"/>
      <c r="H879" s="47"/>
      <c r="I879" s="46"/>
      <c r="J879" s="47"/>
      <c r="K879" s="46"/>
      <c r="L879" s="47"/>
      <c r="M879" s="47"/>
    </row>
    <row r="880" spans="3:13" ht="12.75">
      <c r="C880" s="47"/>
      <c r="D880" s="47"/>
      <c r="E880" s="47"/>
      <c r="F880" s="47"/>
      <c r="G880" s="47"/>
      <c r="H880" s="47"/>
      <c r="I880" s="46"/>
      <c r="J880" s="47"/>
      <c r="K880" s="46"/>
      <c r="L880" s="47"/>
      <c r="M880" s="47"/>
    </row>
    <row r="881" spans="3:13" ht="12.75">
      <c r="C881" s="47"/>
      <c r="D881" s="47"/>
      <c r="E881" s="47"/>
      <c r="F881" s="47"/>
      <c r="G881" s="47"/>
      <c r="H881" s="47"/>
      <c r="I881" s="46"/>
      <c r="J881" s="47"/>
      <c r="K881" s="46"/>
      <c r="L881" s="47"/>
      <c r="M881" s="47"/>
    </row>
    <row r="882" spans="3:13" ht="12.75">
      <c r="C882" s="47"/>
      <c r="D882" s="47"/>
      <c r="E882" s="47"/>
      <c r="F882" s="47"/>
      <c r="G882" s="47"/>
      <c r="H882" s="47"/>
      <c r="I882" s="46"/>
      <c r="J882" s="47"/>
      <c r="K882" s="46"/>
      <c r="L882" s="47"/>
      <c r="M882" s="47"/>
    </row>
    <row r="883" spans="3:13" ht="12.75">
      <c r="C883" s="47"/>
      <c r="D883" s="47"/>
      <c r="E883" s="47"/>
      <c r="F883" s="47"/>
      <c r="G883" s="47"/>
      <c r="H883" s="47"/>
      <c r="I883" s="46"/>
      <c r="J883" s="47"/>
      <c r="K883" s="46"/>
      <c r="L883" s="47"/>
      <c r="M883" s="47"/>
    </row>
    <row r="884" spans="3:13" ht="12.75">
      <c r="C884" s="47"/>
      <c r="D884" s="47"/>
      <c r="E884" s="47"/>
      <c r="F884" s="47"/>
      <c r="G884" s="47"/>
      <c r="H884" s="47"/>
      <c r="I884" s="46"/>
      <c r="J884" s="47"/>
      <c r="K884" s="46"/>
      <c r="L884" s="47"/>
      <c r="M884" s="47"/>
    </row>
    <row r="885" spans="3:13" ht="12.75">
      <c r="C885" s="47"/>
      <c r="D885" s="47"/>
      <c r="E885" s="47"/>
      <c r="F885" s="47"/>
      <c r="G885" s="47"/>
      <c r="H885" s="47"/>
      <c r="I885" s="46"/>
      <c r="J885" s="47"/>
      <c r="K885" s="46"/>
      <c r="L885" s="47"/>
      <c r="M885" s="47"/>
    </row>
    <row r="886" spans="3:13" ht="12.75">
      <c r="C886" s="47"/>
      <c r="D886" s="47"/>
      <c r="E886" s="47"/>
      <c r="F886" s="47"/>
      <c r="G886" s="47"/>
      <c r="H886" s="47"/>
      <c r="I886" s="46"/>
      <c r="J886" s="47"/>
      <c r="K886" s="46"/>
      <c r="L886" s="47"/>
      <c r="M886" s="47"/>
    </row>
    <row r="887" spans="3:13" ht="12.75">
      <c r="C887" s="47"/>
      <c r="D887" s="47"/>
      <c r="E887" s="47"/>
      <c r="F887" s="47"/>
      <c r="G887" s="47"/>
      <c r="H887" s="47"/>
      <c r="I887" s="46"/>
      <c r="J887" s="47"/>
      <c r="K887" s="46"/>
      <c r="L887" s="47"/>
      <c r="M887" s="47"/>
    </row>
    <row r="888" spans="3:13" ht="12.75">
      <c r="C888" s="47"/>
      <c r="D888" s="47"/>
      <c r="E888" s="47"/>
      <c r="F888" s="47"/>
      <c r="G888" s="47"/>
      <c r="H888" s="47"/>
      <c r="I888" s="46"/>
      <c r="J888" s="47"/>
      <c r="K888" s="46"/>
      <c r="L888" s="47"/>
      <c r="M888" s="47"/>
    </row>
    <row r="889" spans="3:13" ht="12.75">
      <c r="C889" s="47"/>
      <c r="D889" s="47"/>
      <c r="E889" s="47"/>
      <c r="F889" s="47"/>
      <c r="G889" s="47"/>
      <c r="H889" s="47"/>
      <c r="I889" s="46"/>
      <c r="J889" s="47"/>
      <c r="K889" s="46"/>
      <c r="L889" s="47"/>
      <c r="M889" s="47"/>
    </row>
    <row r="890" spans="3:13" ht="12.75">
      <c r="C890" s="47"/>
      <c r="D890" s="47"/>
      <c r="E890" s="47"/>
      <c r="F890" s="47"/>
      <c r="G890" s="47"/>
      <c r="H890" s="47"/>
      <c r="I890" s="46"/>
      <c r="J890" s="47"/>
      <c r="K890" s="46"/>
      <c r="L890" s="47"/>
      <c r="M890" s="47"/>
    </row>
    <row r="891" spans="3:13" ht="12.75">
      <c r="C891" s="47"/>
      <c r="D891" s="47"/>
      <c r="E891" s="47"/>
      <c r="F891" s="47"/>
      <c r="G891" s="47"/>
      <c r="H891" s="47"/>
      <c r="I891" s="46"/>
      <c r="J891" s="47"/>
      <c r="K891" s="46"/>
      <c r="L891" s="47"/>
      <c r="M891" s="47"/>
    </row>
    <row r="892" spans="3:13" ht="12.75">
      <c r="C892" s="47"/>
      <c r="D892" s="47"/>
      <c r="E892" s="47"/>
      <c r="F892" s="47"/>
      <c r="G892" s="47"/>
      <c r="H892" s="47"/>
      <c r="I892" s="46"/>
      <c r="J892" s="47"/>
      <c r="K892" s="46"/>
      <c r="L892" s="47"/>
      <c r="M892" s="47"/>
    </row>
    <row r="893" spans="3:13" ht="12.75">
      <c r="C893" s="47"/>
      <c r="D893" s="47"/>
      <c r="E893" s="47"/>
      <c r="F893" s="47"/>
      <c r="G893" s="47"/>
      <c r="H893" s="47"/>
      <c r="I893" s="46"/>
      <c r="J893" s="47"/>
      <c r="K893" s="46"/>
      <c r="L893" s="47"/>
      <c r="M893" s="47"/>
    </row>
    <row r="894" spans="3:13" ht="12.75">
      <c r="C894" s="47"/>
      <c r="D894" s="47"/>
      <c r="E894" s="47"/>
      <c r="F894" s="47"/>
      <c r="G894" s="47"/>
      <c r="H894" s="47"/>
      <c r="I894" s="46"/>
      <c r="J894" s="47"/>
      <c r="K894" s="46"/>
      <c r="L894" s="47"/>
      <c r="M894" s="47"/>
    </row>
    <row r="895" spans="3:13" ht="12.75">
      <c r="C895" s="47"/>
      <c r="D895" s="47"/>
      <c r="E895" s="47"/>
      <c r="F895" s="47"/>
      <c r="G895" s="47"/>
      <c r="H895" s="47"/>
      <c r="I895" s="46"/>
      <c r="J895" s="47"/>
      <c r="K895" s="46"/>
      <c r="L895" s="47"/>
      <c r="M895" s="47"/>
    </row>
    <row r="896" spans="3:13" ht="12.75">
      <c r="C896" s="47"/>
      <c r="D896" s="47"/>
      <c r="E896" s="47"/>
      <c r="F896" s="47"/>
      <c r="G896" s="47"/>
      <c r="H896" s="47"/>
      <c r="I896" s="46"/>
      <c r="J896" s="47"/>
      <c r="K896" s="46"/>
      <c r="L896" s="47"/>
      <c r="M896" s="47"/>
    </row>
    <row r="897" spans="3:13" ht="12.75">
      <c r="C897" s="47"/>
      <c r="D897" s="47"/>
      <c r="E897" s="47"/>
      <c r="F897" s="47"/>
      <c r="G897" s="47"/>
      <c r="H897" s="47"/>
      <c r="I897" s="46"/>
      <c r="J897" s="47"/>
      <c r="K897" s="46"/>
      <c r="L897" s="47"/>
      <c r="M897" s="47"/>
    </row>
    <row r="898" spans="3:13" ht="12.75">
      <c r="C898" s="47"/>
      <c r="D898" s="47"/>
      <c r="E898" s="47"/>
      <c r="F898" s="47"/>
      <c r="G898" s="47"/>
      <c r="H898" s="47"/>
      <c r="I898" s="46"/>
      <c r="J898" s="47"/>
      <c r="K898" s="46"/>
      <c r="L898" s="47"/>
      <c r="M898" s="47"/>
    </row>
    <row r="899" spans="3:13" ht="12.75">
      <c r="C899" s="47"/>
      <c r="D899" s="47"/>
      <c r="E899" s="47"/>
      <c r="F899" s="47"/>
      <c r="G899" s="47"/>
      <c r="H899" s="47"/>
      <c r="I899" s="46"/>
      <c r="J899" s="47"/>
      <c r="K899" s="46"/>
      <c r="L899" s="47"/>
      <c r="M899" s="47"/>
    </row>
    <row r="900" spans="3:13" ht="12.75">
      <c r="C900" s="47"/>
      <c r="D900" s="47"/>
      <c r="E900" s="47"/>
      <c r="F900" s="47"/>
      <c r="G900" s="47"/>
      <c r="H900" s="47"/>
      <c r="I900" s="46"/>
      <c r="J900" s="47"/>
      <c r="K900" s="46"/>
      <c r="L900" s="47"/>
      <c r="M900" s="47"/>
    </row>
    <row r="901" spans="3:13" ht="12.75">
      <c r="C901" s="47"/>
      <c r="D901" s="47"/>
      <c r="E901" s="47"/>
      <c r="F901" s="47"/>
      <c r="G901" s="47"/>
      <c r="H901" s="47"/>
      <c r="I901" s="46"/>
      <c r="J901" s="47"/>
      <c r="K901" s="46"/>
      <c r="L901" s="47"/>
      <c r="M901" s="47"/>
    </row>
    <row r="902" spans="3:13" ht="12.75">
      <c r="C902" s="47"/>
      <c r="D902" s="47"/>
      <c r="E902" s="47"/>
      <c r="F902" s="47"/>
      <c r="G902" s="47"/>
      <c r="H902" s="47"/>
      <c r="I902" s="46"/>
      <c r="J902" s="47"/>
      <c r="K902" s="46"/>
      <c r="L902" s="47"/>
      <c r="M902" s="47"/>
    </row>
    <row r="903" spans="3:13" ht="12.75">
      <c r="C903" s="47"/>
      <c r="D903" s="47"/>
      <c r="E903" s="47"/>
      <c r="F903" s="47"/>
      <c r="G903" s="47"/>
      <c r="H903" s="47"/>
      <c r="I903" s="46"/>
      <c r="J903" s="47"/>
      <c r="K903" s="46"/>
      <c r="L903" s="47"/>
      <c r="M903" s="47"/>
    </row>
    <row r="904" spans="3:13" ht="12.75">
      <c r="C904" s="47"/>
      <c r="D904" s="47"/>
      <c r="E904" s="47"/>
      <c r="F904" s="47"/>
      <c r="G904" s="47"/>
      <c r="H904" s="47"/>
      <c r="I904" s="46"/>
      <c r="J904" s="47"/>
      <c r="K904" s="46"/>
      <c r="L904" s="47"/>
      <c r="M904" s="47"/>
    </row>
    <row r="905" spans="3:13" ht="12.75">
      <c r="C905" s="47"/>
      <c r="D905" s="47"/>
      <c r="E905" s="47"/>
      <c r="F905" s="47"/>
      <c r="G905" s="47"/>
      <c r="H905" s="47"/>
      <c r="I905" s="46"/>
      <c r="J905" s="47"/>
      <c r="K905" s="46"/>
      <c r="L905" s="47"/>
      <c r="M905" s="47"/>
    </row>
    <row r="906" spans="3:13" ht="12.75">
      <c r="C906" s="47"/>
      <c r="D906" s="47"/>
      <c r="E906" s="47"/>
      <c r="F906" s="47"/>
      <c r="G906" s="47"/>
      <c r="H906" s="47"/>
      <c r="I906" s="46"/>
      <c r="J906" s="47"/>
      <c r="K906" s="46"/>
      <c r="L906" s="47"/>
      <c r="M906" s="47"/>
    </row>
    <row r="907" spans="3:13" ht="12.75">
      <c r="C907" s="47"/>
      <c r="D907" s="47"/>
      <c r="E907" s="47"/>
      <c r="F907" s="47"/>
      <c r="G907" s="47"/>
      <c r="H907" s="47"/>
      <c r="I907" s="46"/>
      <c r="J907" s="47"/>
      <c r="K907" s="46"/>
      <c r="L907" s="47"/>
      <c r="M907" s="47"/>
    </row>
    <row r="908" spans="3:13" ht="12.75">
      <c r="C908" s="47"/>
      <c r="D908" s="47"/>
      <c r="E908" s="47"/>
      <c r="F908" s="47"/>
      <c r="G908" s="47"/>
      <c r="H908" s="47"/>
      <c r="I908" s="46"/>
      <c r="J908" s="47"/>
      <c r="K908" s="46"/>
      <c r="L908" s="47"/>
      <c r="M908" s="47"/>
    </row>
    <row r="909" spans="3:13" ht="12.75">
      <c r="C909" s="47"/>
      <c r="D909" s="47"/>
      <c r="E909" s="47"/>
      <c r="F909" s="47"/>
      <c r="G909" s="47"/>
      <c r="H909" s="47"/>
      <c r="I909" s="46"/>
      <c r="J909" s="47"/>
      <c r="K909" s="46"/>
      <c r="L909" s="47"/>
      <c r="M909" s="47"/>
    </row>
    <row r="910" spans="3:13" ht="12.75">
      <c r="C910" s="47"/>
      <c r="D910" s="47"/>
      <c r="E910" s="47"/>
      <c r="F910" s="47"/>
      <c r="G910" s="47"/>
      <c r="H910" s="47"/>
      <c r="I910" s="46"/>
      <c r="J910" s="47"/>
      <c r="K910" s="46"/>
      <c r="L910" s="47"/>
      <c r="M910" s="47"/>
    </row>
    <row r="911" spans="3:13" ht="12.75">
      <c r="C911" s="47"/>
      <c r="D911" s="47"/>
      <c r="E911" s="47"/>
      <c r="F911" s="47"/>
      <c r="G911" s="47"/>
      <c r="H911" s="47"/>
      <c r="I911" s="46"/>
      <c r="J911" s="47"/>
      <c r="K911" s="46"/>
      <c r="L911" s="47"/>
      <c r="M911" s="47"/>
    </row>
    <row r="912" spans="3:13" ht="12.75">
      <c r="C912" s="47"/>
      <c r="D912" s="47"/>
      <c r="E912" s="47"/>
      <c r="F912" s="47"/>
      <c r="G912" s="47"/>
      <c r="H912" s="47"/>
      <c r="I912" s="46"/>
      <c r="J912" s="47"/>
      <c r="K912" s="46"/>
      <c r="L912" s="47"/>
      <c r="M912" s="47"/>
    </row>
    <row r="913" spans="3:13" ht="12.75">
      <c r="C913" s="47"/>
      <c r="D913" s="47"/>
      <c r="E913" s="47"/>
      <c r="F913" s="47"/>
      <c r="G913" s="47"/>
      <c r="H913" s="47"/>
      <c r="I913" s="46"/>
      <c r="J913" s="47"/>
      <c r="K913" s="46"/>
      <c r="L913" s="47"/>
      <c r="M913" s="47"/>
    </row>
    <row r="914" spans="3:13" ht="12.75">
      <c r="C914" s="47"/>
      <c r="D914" s="47"/>
      <c r="E914" s="47"/>
      <c r="F914" s="47"/>
      <c r="G914" s="47"/>
      <c r="H914" s="47"/>
      <c r="I914" s="46"/>
      <c r="J914" s="47"/>
      <c r="K914" s="46"/>
      <c r="L914" s="47"/>
      <c r="M914" s="47"/>
    </row>
    <row r="915" spans="3:13" ht="12.75">
      <c r="C915" s="47"/>
      <c r="D915" s="47"/>
      <c r="E915" s="47"/>
      <c r="F915" s="47"/>
      <c r="G915" s="47"/>
      <c r="H915" s="47"/>
      <c r="I915" s="46"/>
      <c r="J915" s="47"/>
      <c r="K915" s="46"/>
      <c r="L915" s="47"/>
      <c r="M915" s="47"/>
    </row>
    <row r="916" spans="3:13" ht="12.75">
      <c r="C916" s="47"/>
      <c r="D916" s="47"/>
      <c r="E916" s="47"/>
      <c r="F916" s="47"/>
      <c r="G916" s="47"/>
      <c r="H916" s="47"/>
      <c r="I916" s="46"/>
      <c r="J916" s="47"/>
      <c r="K916" s="46"/>
      <c r="L916" s="47"/>
      <c r="M916" s="47"/>
    </row>
    <row r="917" spans="3:13" ht="12.75">
      <c r="C917" s="47"/>
      <c r="D917" s="47"/>
      <c r="E917" s="47"/>
      <c r="F917" s="47"/>
      <c r="G917" s="47"/>
      <c r="H917" s="47"/>
      <c r="I917" s="46"/>
      <c r="J917" s="47"/>
      <c r="K917" s="46"/>
      <c r="L917" s="47"/>
      <c r="M917" s="47"/>
    </row>
    <row r="918" spans="3:13" ht="12.75">
      <c r="C918" s="47"/>
      <c r="D918" s="47"/>
      <c r="E918" s="47"/>
      <c r="F918" s="47"/>
      <c r="G918" s="47"/>
      <c r="H918" s="47"/>
      <c r="I918" s="46"/>
      <c r="J918" s="47"/>
      <c r="K918" s="46"/>
      <c r="L918" s="47"/>
      <c r="M918" s="47"/>
    </row>
    <row r="919" spans="3:13" ht="12.75">
      <c r="C919" s="47"/>
      <c r="D919" s="47"/>
      <c r="E919" s="47"/>
      <c r="F919" s="47"/>
      <c r="G919" s="47"/>
      <c r="H919" s="47"/>
      <c r="I919" s="46"/>
      <c r="J919" s="47"/>
      <c r="K919" s="46"/>
      <c r="L919" s="47"/>
      <c r="M919" s="47"/>
    </row>
    <row r="920" spans="3:13" ht="12.75">
      <c r="C920" s="47"/>
      <c r="D920" s="47"/>
      <c r="E920" s="47"/>
      <c r="F920" s="47"/>
      <c r="G920" s="47"/>
      <c r="H920" s="47"/>
      <c r="I920" s="46"/>
      <c r="J920" s="47"/>
      <c r="K920" s="46"/>
      <c r="L920" s="47"/>
      <c r="M920" s="47"/>
    </row>
    <row r="921" spans="3:13" ht="12.75">
      <c r="C921" s="47"/>
      <c r="D921" s="47"/>
      <c r="E921" s="47"/>
      <c r="F921" s="47"/>
      <c r="G921" s="47"/>
      <c r="H921" s="47"/>
      <c r="I921" s="46"/>
      <c r="J921" s="47"/>
      <c r="K921" s="46"/>
      <c r="L921" s="47"/>
      <c r="M921" s="47"/>
    </row>
    <row r="922" spans="3:13" ht="12.75">
      <c r="C922" s="47"/>
      <c r="D922" s="47"/>
      <c r="E922" s="47"/>
      <c r="F922" s="47"/>
      <c r="G922" s="47"/>
      <c r="H922" s="47"/>
      <c r="I922" s="46"/>
      <c r="J922" s="47"/>
      <c r="K922" s="46"/>
      <c r="L922" s="47"/>
      <c r="M922" s="47"/>
    </row>
    <row r="923" spans="3:13" ht="12.75">
      <c r="C923" s="47"/>
      <c r="D923" s="47"/>
      <c r="E923" s="47"/>
      <c r="F923" s="47"/>
      <c r="G923" s="47"/>
      <c r="H923" s="47"/>
      <c r="I923" s="46"/>
      <c r="J923" s="47"/>
      <c r="K923" s="46"/>
      <c r="L923" s="47"/>
      <c r="M923" s="47"/>
    </row>
    <row r="924" spans="3:13" ht="12.75">
      <c r="C924" s="47"/>
      <c r="D924" s="47"/>
      <c r="E924" s="47"/>
      <c r="F924" s="47"/>
      <c r="G924" s="47"/>
      <c r="H924" s="47"/>
      <c r="I924" s="46"/>
      <c r="J924" s="47"/>
      <c r="K924" s="46"/>
      <c r="L924" s="47"/>
      <c r="M924" s="47"/>
    </row>
    <row r="925" spans="3:13" ht="12.75">
      <c r="C925" s="47"/>
      <c r="D925" s="47"/>
      <c r="E925" s="47"/>
      <c r="F925" s="47"/>
      <c r="G925" s="47"/>
      <c r="H925" s="47"/>
      <c r="I925" s="46"/>
      <c r="J925" s="47"/>
      <c r="K925" s="46"/>
      <c r="L925" s="47"/>
      <c r="M925" s="47"/>
    </row>
    <row r="926" spans="3:13" ht="12.75">
      <c r="C926" s="47"/>
      <c r="D926" s="47"/>
      <c r="E926" s="47"/>
      <c r="F926" s="47"/>
      <c r="G926" s="47"/>
      <c r="H926" s="47"/>
      <c r="I926" s="46"/>
      <c r="J926" s="47"/>
      <c r="K926" s="46"/>
      <c r="L926" s="47"/>
      <c r="M926" s="47"/>
    </row>
    <row r="927" spans="3:13" ht="12.75">
      <c r="C927" s="47"/>
      <c r="D927" s="47"/>
      <c r="E927" s="47"/>
      <c r="F927" s="47"/>
      <c r="G927" s="47"/>
      <c r="H927" s="47"/>
      <c r="I927" s="46"/>
      <c r="J927" s="47"/>
      <c r="K927" s="46"/>
      <c r="L927" s="47"/>
      <c r="M927" s="47"/>
    </row>
    <row r="928" spans="3:13" ht="12.75">
      <c r="C928" s="47"/>
      <c r="D928" s="47"/>
      <c r="E928" s="47"/>
      <c r="F928" s="47"/>
      <c r="G928" s="47"/>
      <c r="H928" s="47"/>
      <c r="I928" s="46"/>
      <c r="J928" s="47"/>
      <c r="K928" s="46"/>
      <c r="L928" s="47"/>
      <c r="M928" s="47"/>
    </row>
    <row r="929" spans="3:13" ht="12.75">
      <c r="C929" s="47"/>
      <c r="D929" s="47"/>
      <c r="E929" s="47"/>
      <c r="F929" s="47"/>
      <c r="G929" s="47"/>
      <c r="H929" s="47"/>
      <c r="I929" s="46"/>
      <c r="J929" s="47"/>
      <c r="K929" s="46"/>
      <c r="L929" s="47"/>
      <c r="M929" s="47"/>
    </row>
    <row r="930" spans="3:13" ht="12.75">
      <c r="C930" s="47"/>
      <c r="D930" s="47"/>
      <c r="E930" s="47"/>
      <c r="F930" s="47"/>
      <c r="G930" s="47"/>
      <c r="H930" s="47"/>
      <c r="I930" s="46"/>
      <c r="J930" s="47"/>
      <c r="K930" s="46"/>
      <c r="L930" s="47"/>
      <c r="M930" s="47"/>
    </row>
    <row r="931" spans="3:13" ht="12.75">
      <c r="C931" s="47"/>
      <c r="D931" s="47"/>
      <c r="E931" s="47"/>
      <c r="F931" s="47"/>
      <c r="G931" s="47"/>
      <c r="H931" s="47"/>
      <c r="I931" s="46"/>
      <c r="J931" s="47"/>
      <c r="K931" s="46"/>
      <c r="L931" s="47"/>
      <c r="M931" s="47"/>
    </row>
    <row r="932" spans="3:13" ht="12.75">
      <c r="C932" s="47"/>
      <c r="D932" s="47"/>
      <c r="E932" s="47"/>
      <c r="F932" s="47"/>
      <c r="G932" s="47"/>
      <c r="H932" s="47"/>
      <c r="I932" s="46"/>
      <c r="J932" s="47"/>
      <c r="K932" s="46"/>
      <c r="L932" s="47"/>
      <c r="M932" s="47"/>
    </row>
    <row r="933" spans="3:13" ht="12.75">
      <c r="C933" s="47"/>
      <c r="D933" s="47"/>
      <c r="E933" s="47"/>
      <c r="F933" s="47"/>
      <c r="G933" s="47"/>
      <c r="H933" s="47"/>
      <c r="I933" s="46"/>
      <c r="J933" s="47"/>
      <c r="K933" s="46"/>
      <c r="L933" s="47"/>
      <c r="M933" s="47"/>
    </row>
    <row r="934" spans="3:13" ht="12.75">
      <c r="C934" s="47"/>
      <c r="D934" s="47"/>
      <c r="E934" s="47"/>
      <c r="F934" s="47"/>
      <c r="G934" s="47"/>
      <c r="H934" s="47"/>
      <c r="I934" s="46"/>
      <c r="J934" s="47"/>
      <c r="K934" s="46"/>
      <c r="L934" s="47"/>
      <c r="M934" s="47"/>
    </row>
    <row r="935" spans="3:13" ht="12.75">
      <c r="C935" s="47"/>
      <c r="D935" s="47"/>
      <c r="E935" s="47"/>
      <c r="F935" s="47"/>
      <c r="G935" s="47"/>
      <c r="H935" s="47"/>
      <c r="I935" s="46"/>
      <c r="J935" s="47"/>
      <c r="K935" s="46"/>
      <c r="L935" s="47"/>
      <c r="M935" s="47"/>
    </row>
    <row r="936" spans="3:13" ht="12.75">
      <c r="C936" s="47"/>
      <c r="D936" s="47"/>
      <c r="E936" s="47"/>
      <c r="F936" s="47"/>
      <c r="G936" s="47"/>
      <c r="H936" s="47"/>
      <c r="I936" s="46"/>
      <c r="J936" s="47"/>
      <c r="K936" s="46"/>
      <c r="L936" s="47"/>
      <c r="M936" s="47"/>
    </row>
    <row r="937" spans="3:13" ht="12.75">
      <c r="C937" s="47"/>
      <c r="D937" s="47"/>
      <c r="E937" s="47"/>
      <c r="F937" s="47"/>
      <c r="G937" s="47"/>
      <c r="H937" s="47"/>
      <c r="I937" s="46"/>
      <c r="J937" s="47"/>
      <c r="K937" s="46"/>
      <c r="L937" s="47"/>
      <c r="M937" s="47"/>
    </row>
    <row r="938" spans="3:13" ht="12.75">
      <c r="C938" s="47"/>
      <c r="D938" s="47"/>
      <c r="E938" s="47"/>
      <c r="F938" s="47"/>
      <c r="G938" s="47"/>
      <c r="H938" s="47"/>
      <c r="I938" s="46"/>
      <c r="J938" s="47"/>
      <c r="K938" s="46"/>
      <c r="L938" s="47"/>
      <c r="M938" s="47"/>
    </row>
    <row r="939" spans="3:13" ht="12.75">
      <c r="C939" s="47"/>
      <c r="D939" s="47"/>
      <c r="E939" s="47"/>
      <c r="F939" s="47"/>
      <c r="G939" s="47"/>
      <c r="H939" s="47"/>
      <c r="I939" s="46"/>
      <c r="J939" s="47"/>
      <c r="K939" s="46"/>
      <c r="L939" s="47"/>
      <c r="M939" s="47"/>
    </row>
    <row r="940" spans="3:13" ht="12.75">
      <c r="C940" s="47"/>
      <c r="D940" s="47"/>
      <c r="E940" s="47"/>
      <c r="F940" s="47"/>
      <c r="G940" s="47"/>
      <c r="H940" s="47"/>
      <c r="I940" s="46"/>
      <c r="J940" s="47"/>
      <c r="K940" s="46"/>
      <c r="L940" s="47"/>
      <c r="M940" s="47"/>
    </row>
    <row r="941" spans="3:13" ht="12.75">
      <c r="C941" s="47"/>
      <c r="D941" s="47"/>
      <c r="E941" s="47"/>
      <c r="F941" s="47"/>
      <c r="G941" s="47"/>
      <c r="H941" s="47"/>
      <c r="I941" s="46"/>
      <c r="J941" s="47"/>
      <c r="K941" s="46"/>
      <c r="L941" s="47"/>
      <c r="M941" s="47"/>
    </row>
    <row r="942" spans="3:13" ht="12.75">
      <c r="C942" s="47"/>
      <c r="D942" s="47"/>
      <c r="E942" s="47"/>
      <c r="F942" s="47"/>
      <c r="G942" s="47"/>
      <c r="H942" s="47"/>
      <c r="I942" s="46"/>
      <c r="J942" s="47"/>
      <c r="K942" s="46"/>
      <c r="L942" s="47"/>
      <c r="M942" s="47"/>
    </row>
    <row r="943" spans="3:13" ht="12.75">
      <c r="C943" s="47"/>
      <c r="D943" s="47"/>
      <c r="E943" s="47"/>
      <c r="F943" s="47"/>
      <c r="G943" s="47"/>
      <c r="H943" s="47"/>
      <c r="I943" s="46"/>
      <c r="J943" s="47"/>
      <c r="K943" s="46"/>
      <c r="L943" s="47"/>
      <c r="M943" s="47"/>
    </row>
    <row r="944" spans="3:13" ht="12.75">
      <c r="C944" s="47"/>
      <c r="D944" s="47"/>
      <c r="E944" s="47"/>
      <c r="F944" s="47"/>
      <c r="G944" s="47"/>
      <c r="H944" s="47"/>
      <c r="I944" s="46"/>
      <c r="J944" s="47"/>
      <c r="K944" s="46"/>
      <c r="L944" s="47"/>
      <c r="M944" s="47"/>
    </row>
    <row r="945" spans="3:13" ht="12.75">
      <c r="C945" s="47"/>
      <c r="D945" s="47"/>
      <c r="E945" s="47"/>
      <c r="F945" s="47"/>
      <c r="G945" s="47"/>
      <c r="H945" s="47"/>
      <c r="I945" s="46"/>
      <c r="J945" s="47"/>
      <c r="K945" s="46"/>
      <c r="L945" s="47"/>
      <c r="M945" s="47"/>
    </row>
    <row r="946" spans="3:13" ht="12.75">
      <c r="C946" s="47"/>
      <c r="D946" s="47"/>
      <c r="E946" s="47"/>
      <c r="F946" s="47"/>
      <c r="G946" s="47"/>
      <c r="H946" s="47"/>
      <c r="I946" s="46"/>
      <c r="J946" s="47"/>
      <c r="K946" s="46"/>
      <c r="L946" s="47"/>
      <c r="M946" s="47"/>
    </row>
    <row r="947" spans="3:13" ht="12.75">
      <c r="C947" s="47"/>
      <c r="D947" s="47"/>
      <c r="E947" s="47"/>
      <c r="F947" s="47"/>
      <c r="G947" s="47"/>
      <c r="H947" s="47"/>
      <c r="I947" s="46"/>
      <c r="J947" s="47"/>
      <c r="K947" s="46"/>
      <c r="L947" s="47"/>
      <c r="M947" s="47"/>
    </row>
    <row r="948" spans="3:13" ht="12.75">
      <c r="C948" s="47"/>
      <c r="D948" s="47"/>
      <c r="E948" s="47"/>
      <c r="F948" s="47"/>
      <c r="G948" s="47"/>
      <c r="H948" s="47"/>
      <c r="I948" s="46"/>
      <c r="J948" s="47"/>
      <c r="K948" s="46"/>
      <c r="L948" s="47"/>
      <c r="M948" s="47"/>
    </row>
    <row r="949" spans="3:13" ht="12.75">
      <c r="C949" s="47"/>
      <c r="D949" s="47"/>
      <c r="E949" s="47"/>
      <c r="F949" s="47"/>
      <c r="G949" s="47"/>
      <c r="H949" s="47"/>
      <c r="I949" s="46"/>
      <c r="J949" s="47"/>
      <c r="K949" s="46"/>
      <c r="L949" s="47"/>
      <c r="M949" s="47"/>
    </row>
    <row r="950" spans="3:13" ht="12.75">
      <c r="C950" s="47"/>
      <c r="D950" s="47"/>
      <c r="E950" s="47"/>
      <c r="F950" s="47"/>
      <c r="G950" s="47"/>
      <c r="H950" s="47"/>
      <c r="I950" s="46"/>
      <c r="J950" s="47"/>
      <c r="K950" s="46"/>
      <c r="L950" s="47"/>
      <c r="M950" s="47"/>
    </row>
    <row r="951" spans="3:13" ht="12.75">
      <c r="C951" s="47"/>
      <c r="D951" s="47"/>
      <c r="E951" s="47"/>
      <c r="F951" s="47"/>
      <c r="G951" s="47"/>
      <c r="H951" s="47"/>
      <c r="I951" s="46"/>
      <c r="J951" s="47"/>
      <c r="K951" s="46"/>
      <c r="L951" s="47"/>
      <c r="M951" s="47"/>
    </row>
    <row r="952" spans="3:13" ht="12.75">
      <c r="C952" s="47"/>
      <c r="D952" s="47"/>
      <c r="E952" s="47"/>
      <c r="F952" s="47"/>
      <c r="G952" s="47"/>
      <c r="H952" s="47"/>
      <c r="I952" s="46"/>
      <c r="J952" s="47"/>
      <c r="K952" s="46"/>
      <c r="L952" s="47"/>
      <c r="M952" s="47"/>
    </row>
    <row r="953" spans="3:13" ht="12.75">
      <c r="C953" s="47"/>
      <c r="D953" s="47"/>
      <c r="E953" s="47"/>
      <c r="F953" s="47"/>
      <c r="G953" s="47"/>
      <c r="H953" s="47"/>
      <c r="I953" s="46"/>
      <c r="J953" s="47"/>
      <c r="K953" s="46"/>
      <c r="L953" s="47"/>
      <c r="M953" s="47"/>
    </row>
    <row r="954" spans="3:13" ht="12.75">
      <c r="C954" s="47"/>
      <c r="D954" s="47"/>
      <c r="E954" s="47"/>
      <c r="F954" s="47"/>
      <c r="G954" s="47"/>
      <c r="H954" s="47"/>
      <c r="I954" s="46"/>
      <c r="J954" s="47"/>
      <c r="K954" s="46"/>
      <c r="L954" s="47"/>
      <c r="M954" s="47"/>
    </row>
    <row r="955" spans="3:13" ht="12.75">
      <c r="C955" s="47"/>
      <c r="D955" s="47"/>
      <c r="E955" s="47"/>
      <c r="F955" s="47"/>
      <c r="G955" s="47"/>
      <c r="H955" s="47"/>
      <c r="I955" s="46"/>
      <c r="J955" s="47"/>
      <c r="K955" s="46"/>
      <c r="L955" s="47"/>
      <c r="M955" s="47"/>
    </row>
    <row r="956" spans="3:13" ht="12.75">
      <c r="C956" s="47"/>
      <c r="D956" s="47"/>
      <c r="E956" s="47"/>
      <c r="F956" s="47"/>
      <c r="G956" s="47"/>
      <c r="H956" s="47"/>
      <c r="I956" s="46"/>
      <c r="J956" s="47"/>
      <c r="K956" s="46"/>
      <c r="L956" s="47"/>
      <c r="M956" s="47"/>
    </row>
    <row r="957" spans="3:13" ht="12.75">
      <c r="C957" s="47"/>
      <c r="D957" s="47"/>
      <c r="E957" s="47"/>
      <c r="F957" s="47"/>
      <c r="G957" s="47"/>
      <c r="H957" s="47"/>
      <c r="I957" s="46"/>
      <c r="J957" s="47"/>
      <c r="K957" s="46"/>
      <c r="L957" s="47"/>
      <c r="M957" s="47"/>
    </row>
    <row r="958" spans="3:13" ht="12.75">
      <c r="C958" s="47"/>
      <c r="D958" s="47"/>
      <c r="E958" s="47"/>
      <c r="F958" s="47"/>
      <c r="G958" s="47"/>
      <c r="H958" s="47"/>
      <c r="I958" s="46"/>
      <c r="J958" s="47"/>
      <c r="K958" s="46"/>
      <c r="L958" s="47"/>
      <c r="M958" s="47"/>
    </row>
    <row r="959" spans="3:13" ht="12.75">
      <c r="C959" s="47"/>
      <c r="D959" s="47"/>
      <c r="E959" s="47"/>
      <c r="F959" s="47"/>
      <c r="G959" s="47"/>
      <c r="H959" s="47"/>
      <c r="I959" s="46"/>
      <c r="J959" s="47"/>
      <c r="K959" s="46"/>
      <c r="L959" s="47"/>
      <c r="M959" s="47"/>
    </row>
    <row r="960" spans="3:13" ht="12.75">
      <c r="C960" s="47"/>
      <c r="D960" s="47"/>
      <c r="E960" s="47"/>
      <c r="F960" s="47"/>
      <c r="G960" s="47"/>
      <c r="H960" s="47"/>
      <c r="I960" s="46"/>
      <c r="J960" s="47"/>
      <c r="K960" s="46"/>
      <c r="L960" s="47"/>
      <c r="M960" s="47"/>
    </row>
    <row r="961" spans="3:13" ht="12.75">
      <c r="C961" s="47"/>
      <c r="D961" s="47"/>
      <c r="E961" s="47"/>
      <c r="F961" s="47"/>
      <c r="G961" s="47"/>
      <c r="H961" s="47"/>
      <c r="I961" s="46"/>
      <c r="J961" s="47"/>
      <c r="K961" s="46"/>
      <c r="L961" s="47"/>
      <c r="M961" s="47"/>
    </row>
    <row r="962" spans="3:13" ht="12.75">
      <c r="C962" s="47"/>
      <c r="D962" s="47"/>
      <c r="E962" s="47"/>
      <c r="F962" s="47"/>
      <c r="G962" s="47"/>
      <c r="H962" s="47"/>
      <c r="I962" s="46"/>
      <c r="J962" s="47"/>
      <c r="K962" s="46"/>
      <c r="L962" s="47"/>
      <c r="M962" s="47"/>
    </row>
    <row r="963" spans="3:13" ht="12.75">
      <c r="C963" s="47"/>
      <c r="D963" s="47"/>
      <c r="E963" s="47"/>
      <c r="F963" s="47"/>
      <c r="G963" s="47"/>
      <c r="H963" s="47"/>
      <c r="I963" s="46"/>
      <c r="J963" s="47"/>
      <c r="K963" s="46"/>
      <c r="L963" s="47"/>
      <c r="M963" s="47"/>
    </row>
    <row r="964" spans="3:13" ht="12.75">
      <c r="C964" s="47"/>
      <c r="D964" s="47"/>
      <c r="E964" s="47"/>
      <c r="F964" s="47"/>
      <c r="G964" s="47"/>
      <c r="H964" s="47"/>
      <c r="I964" s="46"/>
      <c r="J964" s="47"/>
      <c r="K964" s="46"/>
      <c r="L964" s="47"/>
      <c r="M964" s="47"/>
    </row>
    <row r="965" spans="3:13" ht="12.75">
      <c r="C965" s="47"/>
      <c r="D965" s="47"/>
      <c r="E965" s="47"/>
      <c r="F965" s="47"/>
      <c r="G965" s="47"/>
      <c r="H965" s="47"/>
      <c r="I965" s="46"/>
      <c r="J965" s="47"/>
      <c r="K965" s="46"/>
      <c r="L965" s="47"/>
      <c r="M965" s="47"/>
    </row>
    <row r="966" spans="3:13" ht="12.75">
      <c r="C966" s="47"/>
      <c r="D966" s="47"/>
      <c r="E966" s="47"/>
      <c r="F966" s="47"/>
      <c r="G966" s="47"/>
      <c r="H966" s="47"/>
      <c r="I966" s="46"/>
      <c r="J966" s="47"/>
      <c r="K966" s="46"/>
      <c r="L966" s="47"/>
      <c r="M966" s="47"/>
    </row>
    <row r="967" spans="3:13" ht="12.75">
      <c r="C967" s="47"/>
      <c r="D967" s="47"/>
      <c r="E967" s="47"/>
      <c r="F967" s="47"/>
      <c r="G967" s="47"/>
      <c r="H967" s="47"/>
      <c r="I967" s="46"/>
      <c r="J967" s="47"/>
      <c r="K967" s="46"/>
      <c r="L967" s="47"/>
      <c r="M967" s="47"/>
    </row>
    <row r="968" spans="3:13" ht="12.75">
      <c r="C968" s="47"/>
      <c r="D968" s="47"/>
      <c r="E968" s="47"/>
      <c r="F968" s="47"/>
      <c r="G968" s="47"/>
      <c r="H968" s="47"/>
      <c r="I968" s="46"/>
      <c r="J968" s="47"/>
      <c r="K968" s="46"/>
      <c r="L968" s="47"/>
      <c r="M968" s="47"/>
    </row>
    <row r="969" spans="3:13" ht="12.75">
      <c r="C969" s="47"/>
      <c r="D969" s="47"/>
      <c r="E969" s="47"/>
      <c r="F969" s="47"/>
      <c r="G969" s="47"/>
      <c r="H969" s="47"/>
      <c r="I969" s="46"/>
      <c r="J969" s="47"/>
      <c r="K969" s="46"/>
      <c r="L969" s="47"/>
      <c r="M969" s="47"/>
    </row>
    <row r="970" spans="3:13" ht="12.75">
      <c r="C970" s="47"/>
      <c r="D970" s="47"/>
      <c r="E970" s="47"/>
      <c r="F970" s="47"/>
      <c r="G970" s="47"/>
      <c r="H970" s="47"/>
      <c r="I970" s="46"/>
      <c r="J970" s="47"/>
      <c r="K970" s="46"/>
      <c r="L970" s="47"/>
      <c r="M970" s="47"/>
    </row>
    <row r="971" spans="3:13" ht="12.75">
      <c r="C971" s="47"/>
      <c r="D971" s="47"/>
      <c r="E971" s="47"/>
      <c r="F971" s="47"/>
      <c r="G971" s="47"/>
      <c r="H971" s="47"/>
      <c r="I971" s="46"/>
      <c r="J971" s="47"/>
      <c r="K971" s="46"/>
      <c r="L971" s="47"/>
      <c r="M971" s="47"/>
    </row>
    <row r="972" spans="3:13" ht="12.75">
      <c r="C972" s="47"/>
      <c r="D972" s="47"/>
      <c r="E972" s="47"/>
      <c r="F972" s="47"/>
      <c r="G972" s="47"/>
      <c r="H972" s="47"/>
      <c r="I972" s="46"/>
      <c r="J972" s="47"/>
      <c r="K972" s="46"/>
      <c r="L972" s="47"/>
      <c r="M972" s="47"/>
    </row>
    <row r="973" spans="3:13" ht="12.75">
      <c r="C973" s="47"/>
      <c r="D973" s="47"/>
      <c r="E973" s="47"/>
      <c r="F973" s="47"/>
      <c r="G973" s="47"/>
      <c r="H973" s="47"/>
      <c r="I973" s="46"/>
      <c r="J973" s="47"/>
      <c r="K973" s="46"/>
      <c r="L973" s="47"/>
      <c r="M973" s="47"/>
    </row>
    <row r="974" spans="3:13" ht="12.75">
      <c r="C974" s="47"/>
      <c r="D974" s="47"/>
      <c r="E974" s="47"/>
      <c r="F974" s="47"/>
      <c r="G974" s="47"/>
      <c r="H974" s="47"/>
      <c r="I974" s="46"/>
      <c r="J974" s="47"/>
      <c r="K974" s="46"/>
      <c r="L974" s="47"/>
      <c r="M974" s="47"/>
    </row>
    <row r="975" spans="3:13" ht="12.75">
      <c r="C975" s="47"/>
      <c r="D975" s="47"/>
      <c r="E975" s="47"/>
      <c r="F975" s="47"/>
      <c r="G975" s="47"/>
      <c r="H975" s="47"/>
      <c r="I975" s="46"/>
      <c r="J975" s="47"/>
      <c r="K975" s="46"/>
      <c r="L975" s="47"/>
      <c r="M975" s="47"/>
    </row>
    <row r="976" spans="3:13" ht="12.75">
      <c r="C976" s="47"/>
      <c r="D976" s="47"/>
      <c r="E976" s="47"/>
      <c r="F976" s="47"/>
      <c r="G976" s="47"/>
      <c r="H976" s="47"/>
      <c r="I976" s="46"/>
      <c r="J976" s="47"/>
      <c r="K976" s="46"/>
      <c r="L976" s="47"/>
      <c r="M976" s="47"/>
    </row>
    <row r="977" spans="3:13" ht="12.75">
      <c r="C977" s="47"/>
      <c r="D977" s="47"/>
      <c r="E977" s="47"/>
      <c r="F977" s="47"/>
      <c r="G977" s="47"/>
      <c r="H977" s="47"/>
      <c r="I977" s="46"/>
      <c r="J977" s="47"/>
      <c r="K977" s="46"/>
      <c r="L977" s="47"/>
      <c r="M977" s="47"/>
    </row>
    <row r="978" spans="3:13" ht="12.75">
      <c r="C978" s="47"/>
      <c r="D978" s="47"/>
      <c r="E978" s="47"/>
      <c r="F978" s="47"/>
      <c r="G978" s="47"/>
      <c r="H978" s="47"/>
      <c r="I978" s="46"/>
      <c r="J978" s="47"/>
      <c r="K978" s="46"/>
      <c r="L978" s="47"/>
      <c r="M978" s="47"/>
    </row>
    <row r="979" spans="3:13" ht="12.75">
      <c r="C979" s="47"/>
      <c r="D979" s="47"/>
      <c r="E979" s="47"/>
      <c r="F979" s="47"/>
      <c r="G979" s="47"/>
      <c r="H979" s="47"/>
      <c r="I979" s="46"/>
      <c r="J979" s="47"/>
      <c r="K979" s="46"/>
      <c r="L979" s="47"/>
      <c r="M979" s="47"/>
    </row>
    <row r="980" spans="3:13" ht="12.75">
      <c r="C980" s="47"/>
      <c r="D980" s="47"/>
      <c r="E980" s="47"/>
      <c r="F980" s="47"/>
      <c r="G980" s="47"/>
      <c r="H980" s="47"/>
      <c r="I980" s="46"/>
      <c r="J980" s="47"/>
      <c r="K980" s="46"/>
      <c r="L980" s="47"/>
      <c r="M980" s="47"/>
    </row>
    <row r="981" spans="3:13" ht="12.75">
      <c r="C981" s="47"/>
      <c r="D981" s="47"/>
      <c r="E981" s="47"/>
      <c r="F981" s="47"/>
      <c r="G981" s="47"/>
      <c r="H981" s="47"/>
      <c r="I981" s="46"/>
      <c r="J981" s="47"/>
      <c r="K981" s="46"/>
      <c r="L981" s="47"/>
      <c r="M981" s="47"/>
    </row>
    <row r="982" spans="3:13" ht="12.75">
      <c r="C982" s="47"/>
      <c r="D982" s="47"/>
      <c r="E982" s="47"/>
      <c r="F982" s="47"/>
      <c r="G982" s="47"/>
      <c r="H982" s="47"/>
      <c r="I982" s="46"/>
      <c r="J982" s="47"/>
      <c r="K982" s="46"/>
      <c r="L982" s="47"/>
      <c r="M982" s="47"/>
    </row>
    <row r="983" spans="3:13" ht="12.75">
      <c r="C983" s="47"/>
      <c r="D983" s="47"/>
      <c r="E983" s="47"/>
      <c r="F983" s="47"/>
      <c r="G983" s="47"/>
      <c r="H983" s="47"/>
      <c r="I983" s="46"/>
      <c r="J983" s="47"/>
      <c r="K983" s="46"/>
      <c r="L983" s="47"/>
      <c r="M983" s="47"/>
    </row>
    <row r="984" spans="3:13" ht="12.75">
      <c r="C984" s="47"/>
      <c r="D984" s="47"/>
      <c r="E984" s="47"/>
      <c r="F984" s="47"/>
      <c r="G984" s="47"/>
      <c r="H984" s="47"/>
      <c r="I984" s="46"/>
      <c r="J984" s="47"/>
      <c r="K984" s="46"/>
      <c r="L984" s="47"/>
      <c r="M984" s="47"/>
    </row>
    <row r="985" spans="3:13" ht="12.75">
      <c r="C985" s="47"/>
      <c r="D985" s="47"/>
      <c r="E985" s="47"/>
      <c r="F985" s="47"/>
      <c r="G985" s="47"/>
      <c r="H985" s="47"/>
      <c r="I985" s="46"/>
      <c r="J985" s="47"/>
      <c r="K985" s="46"/>
      <c r="L985" s="47"/>
      <c r="M985" s="47"/>
    </row>
    <row r="986" spans="3:13" ht="12.75">
      <c r="C986" s="47"/>
      <c r="D986" s="47"/>
      <c r="E986" s="47"/>
      <c r="F986" s="47"/>
      <c r="G986" s="47"/>
      <c r="H986" s="47"/>
      <c r="I986" s="46"/>
      <c r="J986" s="47"/>
      <c r="K986" s="46"/>
      <c r="L986" s="47"/>
      <c r="M986" s="47"/>
    </row>
    <row r="987" spans="3:13" ht="12.75">
      <c r="C987" s="47"/>
      <c r="D987" s="47"/>
      <c r="E987" s="47"/>
      <c r="F987" s="47"/>
      <c r="G987" s="47"/>
      <c r="H987" s="47"/>
      <c r="I987" s="46"/>
      <c r="J987" s="47"/>
      <c r="K987" s="46"/>
      <c r="L987" s="47"/>
      <c r="M987" s="47"/>
    </row>
    <row r="988" spans="3:13" ht="12.75">
      <c r="C988" s="47"/>
      <c r="D988" s="47"/>
      <c r="E988" s="47"/>
      <c r="F988" s="47"/>
      <c r="G988" s="47"/>
      <c r="H988" s="47"/>
      <c r="I988" s="46"/>
      <c r="J988" s="47"/>
      <c r="K988" s="46"/>
      <c r="L988" s="47"/>
      <c r="M988" s="47"/>
    </row>
    <row r="989" spans="3:13" ht="12.75">
      <c r="C989" s="47"/>
      <c r="D989" s="47"/>
      <c r="E989" s="47"/>
      <c r="F989" s="47"/>
      <c r="G989" s="47"/>
      <c r="H989" s="47"/>
      <c r="I989" s="46"/>
      <c r="J989" s="47"/>
      <c r="K989" s="46"/>
      <c r="L989" s="47"/>
      <c r="M989" s="47"/>
    </row>
    <row r="990" spans="3:13" ht="12.75">
      <c r="C990" s="47"/>
      <c r="D990" s="47"/>
      <c r="E990" s="47"/>
      <c r="F990" s="47"/>
      <c r="G990" s="47"/>
      <c r="H990" s="47"/>
      <c r="I990" s="46"/>
      <c r="J990" s="47"/>
      <c r="K990" s="46"/>
      <c r="L990" s="47"/>
      <c r="M990" s="47"/>
    </row>
    <row r="991" spans="3:13" ht="12.75">
      <c r="C991" s="47"/>
      <c r="D991" s="47"/>
      <c r="E991" s="47"/>
      <c r="F991" s="47"/>
      <c r="G991" s="47"/>
      <c r="H991" s="47"/>
      <c r="I991" s="46"/>
      <c r="J991" s="47"/>
      <c r="K991" s="46"/>
      <c r="L991" s="47"/>
      <c r="M991" s="47"/>
    </row>
    <row r="992" spans="3:13" ht="12.75">
      <c r="C992" s="47"/>
      <c r="D992" s="47"/>
      <c r="E992" s="47"/>
      <c r="F992" s="47"/>
      <c r="G992" s="47"/>
      <c r="H992" s="47"/>
      <c r="I992" s="46"/>
      <c r="J992" s="47"/>
      <c r="K992" s="46"/>
      <c r="L992" s="47"/>
      <c r="M992" s="47"/>
    </row>
    <row r="993" spans="3:13" ht="12.75">
      <c r="C993" s="47"/>
      <c r="D993" s="47"/>
      <c r="E993" s="47"/>
      <c r="F993" s="47"/>
      <c r="G993" s="47"/>
      <c r="H993" s="47"/>
      <c r="I993" s="46"/>
      <c r="J993" s="47"/>
      <c r="K993" s="46"/>
      <c r="L993" s="47"/>
      <c r="M993" s="47"/>
    </row>
    <row r="994" spans="3:13" ht="12.75">
      <c r="C994" s="47"/>
      <c r="D994" s="47"/>
      <c r="E994" s="47"/>
      <c r="F994" s="47"/>
      <c r="G994" s="47"/>
      <c r="H994" s="47"/>
      <c r="I994" s="46"/>
      <c r="J994" s="47"/>
      <c r="K994" s="46"/>
      <c r="L994" s="47"/>
      <c r="M994" s="47"/>
    </row>
    <row r="995" spans="3:13" ht="12.75">
      <c r="C995" s="47"/>
      <c r="D995" s="47"/>
      <c r="E995" s="47"/>
      <c r="F995" s="47"/>
      <c r="G995" s="47"/>
      <c r="H995" s="47"/>
      <c r="I995" s="46"/>
      <c r="J995" s="47"/>
      <c r="K995" s="46"/>
      <c r="L995" s="47"/>
      <c r="M995" s="47"/>
    </row>
    <row r="996" spans="3:13" ht="12.75">
      <c r="C996" s="47"/>
      <c r="D996" s="47"/>
      <c r="E996" s="47"/>
      <c r="F996" s="47"/>
      <c r="G996" s="47"/>
      <c r="H996" s="47"/>
      <c r="I996" s="46"/>
      <c r="J996" s="47"/>
      <c r="K996" s="46"/>
      <c r="L996" s="47"/>
      <c r="M996" s="47"/>
    </row>
    <row r="997" spans="3:13" ht="12.75">
      <c r="C997" s="47"/>
      <c r="D997" s="47"/>
      <c r="E997" s="47"/>
      <c r="F997" s="47"/>
      <c r="G997" s="47"/>
      <c r="H997" s="47"/>
      <c r="I997" s="46"/>
      <c r="J997" s="47"/>
      <c r="K997" s="46"/>
      <c r="L997" s="47"/>
      <c r="M997" s="47"/>
    </row>
    <row r="998" spans="3:13" ht="12.75">
      <c r="C998" s="47"/>
      <c r="D998" s="47"/>
      <c r="E998" s="47"/>
      <c r="F998" s="47"/>
      <c r="G998" s="47"/>
      <c r="H998" s="47"/>
      <c r="I998" s="46"/>
      <c r="J998" s="47"/>
      <c r="K998" s="46"/>
      <c r="L998" s="47"/>
      <c r="M998" s="47"/>
    </row>
    <row r="999" spans="3:13" ht="12.75">
      <c r="C999" s="47"/>
      <c r="D999" s="47"/>
      <c r="E999" s="47"/>
      <c r="F999" s="47"/>
      <c r="G999" s="47"/>
      <c r="H999" s="47"/>
      <c r="I999" s="46"/>
      <c r="J999" s="47"/>
      <c r="K999" s="46"/>
      <c r="L999" s="47"/>
      <c r="M999" s="47"/>
    </row>
    <row r="1000" spans="3:13" ht="12.75">
      <c r="C1000" s="47"/>
      <c r="D1000" s="47"/>
      <c r="E1000" s="47"/>
      <c r="F1000" s="47"/>
      <c r="G1000" s="47"/>
      <c r="H1000" s="47"/>
      <c r="I1000" s="46"/>
      <c r="J1000" s="47"/>
      <c r="K1000" s="46"/>
      <c r="L1000" s="47"/>
      <c r="M1000" s="47"/>
    </row>
    <row r="1001" spans="3:13" ht="12.75">
      <c r="C1001" s="47"/>
      <c r="D1001" s="47"/>
      <c r="E1001" s="47"/>
      <c r="F1001" s="47"/>
      <c r="G1001" s="47"/>
      <c r="H1001" s="47"/>
      <c r="I1001" s="46"/>
      <c r="J1001" s="47"/>
      <c r="K1001" s="46"/>
      <c r="L1001" s="47"/>
      <c r="M1001" s="47"/>
    </row>
    <row r="1002" spans="3:13" ht="12.75">
      <c r="C1002" s="47"/>
      <c r="D1002" s="47"/>
      <c r="E1002" s="47"/>
      <c r="F1002" s="47"/>
      <c r="G1002" s="47"/>
      <c r="H1002" s="47"/>
      <c r="I1002" s="46"/>
      <c r="J1002" s="47"/>
      <c r="K1002" s="46"/>
      <c r="L1002" s="47"/>
      <c r="M1002" s="47"/>
    </row>
    <row r="1003" spans="3:13" ht="12.75">
      <c r="C1003" s="47"/>
      <c r="D1003" s="47"/>
      <c r="E1003" s="47"/>
      <c r="F1003" s="47"/>
      <c r="G1003" s="47"/>
      <c r="H1003" s="47"/>
      <c r="I1003" s="46"/>
      <c r="J1003" s="47"/>
      <c r="K1003" s="46"/>
      <c r="L1003" s="47"/>
      <c r="M1003" s="47"/>
    </row>
    <row r="1004" spans="3:13" ht="12.75">
      <c r="C1004" s="47"/>
      <c r="D1004" s="47"/>
      <c r="E1004" s="47"/>
      <c r="F1004" s="47"/>
      <c r="G1004" s="47"/>
      <c r="H1004" s="47"/>
      <c r="I1004" s="46"/>
      <c r="J1004" s="47"/>
      <c r="K1004" s="46"/>
      <c r="L1004" s="47"/>
      <c r="M1004" s="47"/>
    </row>
    <row r="1005" spans="3:13" ht="12.75">
      <c r="C1005" s="47"/>
      <c r="D1005" s="47"/>
      <c r="E1005" s="47"/>
      <c r="F1005" s="47"/>
      <c r="G1005" s="47"/>
      <c r="H1005" s="47"/>
      <c r="I1005" s="46"/>
      <c r="J1005" s="47"/>
      <c r="K1005" s="46"/>
      <c r="L1005" s="47"/>
      <c r="M1005" s="47"/>
    </row>
    <row r="1006" spans="3:13" ht="12.75">
      <c r="C1006" s="47"/>
      <c r="D1006" s="47"/>
      <c r="E1006" s="47"/>
      <c r="F1006" s="47"/>
      <c r="G1006" s="47"/>
      <c r="H1006" s="47"/>
      <c r="I1006" s="46"/>
      <c r="J1006" s="47"/>
      <c r="K1006" s="46"/>
      <c r="L1006" s="47"/>
      <c r="M1006" s="47"/>
    </row>
    <row r="1007" spans="3:13" ht="12.75">
      <c r="C1007" s="47"/>
      <c r="D1007" s="47"/>
      <c r="E1007" s="47"/>
      <c r="F1007" s="47"/>
      <c r="G1007" s="47"/>
      <c r="H1007" s="47"/>
      <c r="I1007" s="46"/>
      <c r="J1007" s="47"/>
      <c r="K1007" s="46"/>
      <c r="L1007" s="47"/>
      <c r="M1007" s="47"/>
    </row>
    <row r="1008" spans="3:13" ht="12.75">
      <c r="C1008" s="47"/>
      <c r="D1008" s="47"/>
      <c r="E1008" s="47"/>
      <c r="F1008" s="47"/>
      <c r="G1008" s="47"/>
      <c r="H1008" s="47"/>
      <c r="I1008" s="46"/>
      <c r="J1008" s="47"/>
      <c r="K1008" s="46"/>
      <c r="L1008" s="47"/>
      <c r="M1008" s="47"/>
    </row>
    <row r="1009" spans="3:13" ht="12.75">
      <c r="C1009" s="47"/>
      <c r="D1009" s="47"/>
      <c r="E1009" s="47"/>
      <c r="F1009" s="47"/>
      <c r="G1009" s="47"/>
      <c r="H1009" s="47"/>
      <c r="I1009" s="46"/>
      <c r="J1009" s="47"/>
      <c r="K1009" s="46"/>
      <c r="L1009" s="47"/>
      <c r="M1009" s="47"/>
    </row>
    <row r="1010" spans="3:13" ht="12.75">
      <c r="C1010" s="47"/>
      <c r="D1010" s="47"/>
      <c r="E1010" s="47"/>
      <c r="F1010" s="47"/>
      <c r="G1010" s="47"/>
      <c r="H1010" s="47"/>
      <c r="I1010" s="46"/>
      <c r="J1010" s="47"/>
      <c r="K1010" s="46"/>
      <c r="L1010" s="47"/>
      <c r="M1010" s="47"/>
    </row>
    <row r="1011" spans="3:13" ht="12.75">
      <c r="C1011" s="47"/>
      <c r="D1011" s="47"/>
      <c r="E1011" s="47"/>
      <c r="F1011" s="47"/>
      <c r="G1011" s="47"/>
      <c r="H1011" s="47"/>
      <c r="I1011" s="46"/>
      <c r="J1011" s="47"/>
      <c r="K1011" s="46"/>
      <c r="L1011" s="47"/>
      <c r="M1011" s="47"/>
    </row>
    <row r="1012" spans="3:13" ht="12.75">
      <c r="C1012" s="47"/>
      <c r="D1012" s="47"/>
      <c r="E1012" s="47"/>
      <c r="F1012" s="47"/>
      <c r="G1012" s="47"/>
      <c r="H1012" s="47"/>
      <c r="I1012" s="46"/>
      <c r="J1012" s="47"/>
      <c r="K1012" s="46"/>
      <c r="L1012" s="47"/>
      <c r="M1012" s="47"/>
    </row>
    <row r="1013" spans="3:13" ht="12.75">
      <c r="C1013" s="47"/>
      <c r="D1013" s="47"/>
      <c r="E1013" s="47"/>
      <c r="F1013" s="47"/>
      <c r="G1013" s="47"/>
      <c r="H1013" s="47"/>
      <c r="I1013" s="46"/>
      <c r="J1013" s="47"/>
      <c r="K1013" s="46"/>
      <c r="L1013" s="47"/>
      <c r="M1013" s="47"/>
    </row>
    <row r="1014" spans="3:13" ht="12.75">
      <c r="C1014" s="47"/>
      <c r="D1014" s="47"/>
      <c r="E1014" s="47"/>
      <c r="F1014" s="47"/>
      <c r="G1014" s="47"/>
      <c r="H1014" s="47"/>
      <c r="I1014" s="46"/>
      <c r="J1014" s="47"/>
      <c r="K1014" s="46"/>
      <c r="L1014" s="47"/>
      <c r="M1014" s="47"/>
    </row>
    <row r="1015" spans="3:13" ht="12.75">
      <c r="C1015" s="47"/>
      <c r="D1015" s="47"/>
      <c r="E1015" s="47"/>
      <c r="F1015" s="47"/>
      <c r="G1015" s="47"/>
      <c r="H1015" s="47"/>
      <c r="I1015" s="46"/>
      <c r="J1015" s="47"/>
      <c r="K1015" s="46"/>
      <c r="L1015" s="47"/>
      <c r="M1015" s="47"/>
    </row>
    <row r="1016" spans="3:13" ht="12.75">
      <c r="C1016" s="47"/>
      <c r="D1016" s="47"/>
      <c r="E1016" s="47"/>
      <c r="F1016" s="47"/>
      <c r="G1016" s="47"/>
      <c r="H1016" s="47"/>
      <c r="I1016" s="46"/>
      <c r="J1016" s="47"/>
      <c r="K1016" s="46"/>
      <c r="L1016" s="47"/>
      <c r="M1016" s="47"/>
    </row>
    <row r="1017" spans="3:13" ht="12.75">
      <c r="C1017" s="47"/>
      <c r="D1017" s="47"/>
      <c r="E1017" s="47"/>
      <c r="F1017" s="47"/>
      <c r="G1017" s="47"/>
      <c r="H1017" s="47"/>
      <c r="I1017" s="46"/>
      <c r="J1017" s="47"/>
      <c r="K1017" s="46"/>
      <c r="L1017" s="47"/>
      <c r="M1017" s="47"/>
    </row>
    <row r="1018" spans="3:13" ht="12.75">
      <c r="C1018" s="47"/>
      <c r="D1018" s="47"/>
      <c r="E1018" s="47"/>
      <c r="F1018" s="47"/>
      <c r="G1018" s="47"/>
      <c r="H1018" s="47"/>
      <c r="I1018" s="46"/>
      <c r="J1018" s="47"/>
      <c r="K1018" s="46"/>
      <c r="L1018" s="47"/>
      <c r="M1018" s="47"/>
    </row>
    <row r="1019" spans="3:13" ht="12.75">
      <c r="C1019" s="47"/>
      <c r="D1019" s="47"/>
      <c r="E1019" s="47"/>
      <c r="F1019" s="47"/>
      <c r="G1019" s="47"/>
      <c r="H1019" s="47"/>
      <c r="I1019" s="46"/>
      <c r="J1019" s="47"/>
      <c r="K1019" s="46"/>
      <c r="L1019" s="47"/>
      <c r="M1019" s="47"/>
    </row>
    <row r="1020" spans="3:13" ht="12.75">
      <c r="C1020" s="47"/>
      <c r="D1020" s="47"/>
      <c r="E1020" s="47"/>
      <c r="F1020" s="47"/>
      <c r="G1020" s="47"/>
      <c r="H1020" s="47"/>
      <c r="I1020" s="46"/>
      <c r="J1020" s="47"/>
      <c r="K1020" s="46"/>
      <c r="L1020" s="47"/>
      <c r="M1020" s="47"/>
    </row>
    <row r="1021" spans="3:13" ht="12.75">
      <c r="C1021" s="47"/>
      <c r="D1021" s="47"/>
      <c r="E1021" s="47"/>
      <c r="F1021" s="47"/>
      <c r="G1021" s="47"/>
      <c r="H1021" s="47"/>
      <c r="I1021" s="46"/>
      <c r="J1021" s="47"/>
      <c r="K1021" s="46"/>
      <c r="L1021" s="47"/>
      <c r="M1021" s="47"/>
    </row>
    <row r="1022" spans="3:13" ht="12.75">
      <c r="C1022" s="47"/>
      <c r="D1022" s="47"/>
      <c r="E1022" s="47"/>
      <c r="F1022" s="47"/>
      <c r="G1022" s="47"/>
      <c r="H1022" s="47"/>
      <c r="I1022" s="46"/>
      <c r="J1022" s="47"/>
      <c r="K1022" s="46"/>
      <c r="L1022" s="47"/>
      <c r="M1022" s="47"/>
    </row>
    <row r="1023" spans="3:13" ht="12.75">
      <c r="C1023" s="47"/>
      <c r="D1023" s="47"/>
      <c r="E1023" s="47"/>
      <c r="F1023" s="47"/>
      <c r="G1023" s="47"/>
      <c r="H1023" s="47"/>
      <c r="I1023" s="46"/>
      <c r="J1023" s="47"/>
      <c r="K1023" s="46"/>
      <c r="L1023" s="47"/>
      <c r="M1023" s="47"/>
    </row>
    <row r="1024" spans="3:13" ht="12.75">
      <c r="C1024" s="47"/>
      <c r="D1024" s="47"/>
      <c r="E1024" s="47"/>
      <c r="F1024" s="47"/>
      <c r="G1024" s="47"/>
      <c r="H1024" s="47"/>
      <c r="I1024" s="46"/>
      <c r="J1024" s="47"/>
      <c r="K1024" s="46"/>
      <c r="L1024" s="47"/>
      <c r="M1024" s="47"/>
    </row>
    <row r="1025" spans="3:13" ht="12.75">
      <c r="C1025" s="47"/>
      <c r="D1025" s="47"/>
      <c r="E1025" s="47"/>
      <c r="F1025" s="47"/>
      <c r="G1025" s="47"/>
      <c r="H1025" s="47"/>
      <c r="I1025" s="46"/>
      <c r="J1025" s="47"/>
      <c r="K1025" s="46"/>
      <c r="L1025" s="47"/>
      <c r="M1025" s="47"/>
    </row>
    <row r="1026" spans="3:13" ht="12.75">
      <c r="C1026" s="47"/>
      <c r="D1026" s="47"/>
      <c r="E1026" s="47"/>
      <c r="F1026" s="47"/>
      <c r="G1026" s="47"/>
      <c r="H1026" s="47"/>
      <c r="I1026" s="46"/>
      <c r="J1026" s="47"/>
      <c r="K1026" s="46"/>
      <c r="L1026" s="47"/>
      <c r="M1026" s="47"/>
    </row>
    <row r="1027" spans="3:13" ht="12.75">
      <c r="C1027" s="47"/>
      <c r="D1027" s="47"/>
      <c r="E1027" s="47"/>
      <c r="F1027" s="47"/>
      <c r="G1027" s="47"/>
      <c r="H1027" s="47"/>
      <c r="I1027" s="46"/>
      <c r="J1027" s="47"/>
      <c r="K1027" s="46"/>
      <c r="L1027" s="47"/>
      <c r="M1027" s="47"/>
    </row>
    <row r="1028" spans="3:13" ht="12.75">
      <c r="C1028" s="47"/>
      <c r="D1028" s="47"/>
      <c r="E1028" s="47"/>
      <c r="F1028" s="47"/>
      <c r="G1028" s="47"/>
      <c r="H1028" s="47"/>
      <c r="I1028" s="46"/>
      <c r="J1028" s="47"/>
      <c r="K1028" s="46"/>
      <c r="L1028" s="47"/>
      <c r="M1028" s="47"/>
    </row>
    <row r="1029" spans="3:13" ht="12.75">
      <c r="C1029" s="47"/>
      <c r="D1029" s="47"/>
      <c r="E1029" s="47"/>
      <c r="F1029" s="47"/>
      <c r="G1029" s="47"/>
      <c r="H1029" s="47"/>
      <c r="I1029" s="46"/>
      <c r="J1029" s="47"/>
      <c r="K1029" s="46"/>
      <c r="L1029" s="47"/>
      <c r="M1029" s="47"/>
    </row>
    <row r="1030" spans="3:13" ht="12.75">
      <c r="C1030" s="47"/>
      <c r="D1030" s="47"/>
      <c r="E1030" s="47"/>
      <c r="F1030" s="47"/>
      <c r="G1030" s="47"/>
      <c r="H1030" s="47"/>
      <c r="I1030" s="46"/>
      <c r="J1030" s="47"/>
      <c r="K1030" s="46"/>
      <c r="L1030" s="47"/>
      <c r="M1030" s="47"/>
    </row>
    <row r="1031" spans="3:13" ht="12.75">
      <c r="C1031" s="47"/>
      <c r="D1031" s="47"/>
      <c r="E1031" s="47"/>
      <c r="F1031" s="47"/>
      <c r="G1031" s="47"/>
      <c r="H1031" s="47"/>
      <c r="I1031" s="46"/>
      <c r="J1031" s="47"/>
      <c r="K1031" s="46"/>
      <c r="L1031" s="47"/>
      <c r="M1031" s="47"/>
    </row>
    <row r="1032" spans="3:13" ht="12.75">
      <c r="C1032" s="47"/>
      <c r="D1032" s="47"/>
      <c r="E1032" s="47"/>
      <c r="F1032" s="47"/>
      <c r="G1032" s="47"/>
      <c r="H1032" s="47"/>
      <c r="I1032" s="46"/>
      <c r="J1032" s="47"/>
      <c r="K1032" s="46"/>
      <c r="L1032" s="47"/>
      <c r="M1032" s="47"/>
    </row>
    <row r="1033" spans="3:13" ht="12.75">
      <c r="C1033" s="47"/>
      <c r="D1033" s="47"/>
      <c r="E1033" s="47"/>
      <c r="F1033" s="47"/>
      <c r="G1033" s="47"/>
      <c r="H1033" s="47"/>
      <c r="I1033" s="46"/>
      <c r="J1033" s="47"/>
      <c r="K1033" s="46"/>
      <c r="L1033" s="47"/>
      <c r="M1033" s="47"/>
    </row>
    <row r="1034" spans="3:13" ht="12.75">
      <c r="C1034" s="47"/>
      <c r="D1034" s="47"/>
      <c r="E1034" s="47"/>
      <c r="F1034" s="47"/>
      <c r="G1034" s="47"/>
      <c r="H1034" s="47"/>
      <c r="I1034" s="46"/>
      <c r="J1034" s="47"/>
      <c r="K1034" s="46"/>
      <c r="L1034" s="47"/>
      <c r="M1034" s="47"/>
    </row>
    <row r="1035" spans="3:13" ht="12.75">
      <c r="C1035" s="47"/>
      <c r="D1035" s="47"/>
      <c r="E1035" s="47"/>
      <c r="F1035" s="47"/>
      <c r="G1035" s="47"/>
      <c r="H1035" s="47"/>
      <c r="I1035" s="46"/>
      <c r="J1035" s="47"/>
      <c r="K1035" s="46"/>
      <c r="L1035" s="47"/>
      <c r="M1035" s="47"/>
    </row>
    <row r="1036" spans="3:13" ht="12.75">
      <c r="C1036" s="47"/>
      <c r="D1036" s="47"/>
      <c r="E1036" s="47"/>
      <c r="F1036" s="47"/>
      <c r="G1036" s="47"/>
      <c r="H1036" s="47"/>
      <c r="I1036" s="46"/>
      <c r="J1036" s="47"/>
      <c r="K1036" s="46"/>
      <c r="L1036" s="47"/>
      <c r="M1036" s="47"/>
    </row>
    <row r="1037" spans="3:13" ht="12.75">
      <c r="C1037" s="47"/>
      <c r="D1037" s="47"/>
      <c r="E1037" s="47"/>
      <c r="F1037" s="47"/>
      <c r="G1037" s="47"/>
      <c r="H1037" s="47"/>
      <c r="I1037" s="46"/>
      <c r="J1037" s="47"/>
      <c r="K1037" s="46"/>
      <c r="L1037" s="47"/>
      <c r="M1037" s="47"/>
    </row>
    <row r="1038" spans="3:13" ht="12.75">
      <c r="C1038" s="47"/>
      <c r="D1038" s="47"/>
      <c r="E1038" s="47"/>
      <c r="F1038" s="47"/>
      <c r="G1038" s="47"/>
      <c r="H1038" s="47"/>
      <c r="I1038" s="46"/>
      <c r="J1038" s="47"/>
      <c r="K1038" s="46"/>
      <c r="L1038" s="47"/>
      <c r="M1038" s="47"/>
    </row>
    <row r="1039" spans="3:13" ht="12.75">
      <c r="C1039" s="47"/>
      <c r="D1039" s="47"/>
      <c r="E1039" s="47"/>
      <c r="F1039" s="47"/>
      <c r="G1039" s="47"/>
      <c r="H1039" s="47"/>
      <c r="I1039" s="46"/>
      <c r="J1039" s="47"/>
      <c r="K1039" s="46"/>
      <c r="L1039" s="47"/>
      <c r="M1039" s="47"/>
    </row>
    <row r="1040" spans="3:13" ht="12.75">
      <c r="C1040" s="47"/>
      <c r="D1040" s="47"/>
      <c r="E1040" s="47"/>
      <c r="F1040" s="47"/>
      <c r="G1040" s="47"/>
      <c r="H1040" s="47"/>
      <c r="I1040" s="46"/>
      <c r="J1040" s="47"/>
      <c r="K1040" s="46"/>
      <c r="L1040" s="47"/>
      <c r="M1040" s="47"/>
    </row>
    <row r="1041" spans="3:13" ht="12.75">
      <c r="C1041" s="47"/>
      <c r="D1041" s="47"/>
      <c r="E1041" s="47"/>
      <c r="F1041" s="47"/>
      <c r="G1041" s="47"/>
      <c r="H1041" s="47"/>
      <c r="I1041" s="46"/>
      <c r="J1041" s="47"/>
      <c r="K1041" s="46"/>
      <c r="L1041" s="47"/>
      <c r="M1041" s="47"/>
    </row>
    <row r="1042" spans="3:13" ht="12.75">
      <c r="C1042" s="47"/>
      <c r="D1042" s="47"/>
      <c r="E1042" s="47"/>
      <c r="F1042" s="47"/>
      <c r="G1042" s="47"/>
      <c r="H1042" s="47"/>
      <c r="I1042" s="46"/>
      <c r="J1042" s="47"/>
      <c r="K1042" s="46"/>
      <c r="L1042" s="47"/>
      <c r="M1042" s="47"/>
    </row>
    <row r="1043" spans="3:13" ht="12.75">
      <c r="C1043" s="47"/>
      <c r="D1043" s="47"/>
      <c r="E1043" s="47"/>
      <c r="F1043" s="47"/>
      <c r="G1043" s="47"/>
      <c r="H1043" s="47"/>
      <c r="I1043" s="46"/>
      <c r="J1043" s="47"/>
      <c r="K1043" s="46"/>
      <c r="L1043" s="47"/>
      <c r="M1043" s="47"/>
    </row>
    <row r="1044" spans="3:13" ht="12.75">
      <c r="C1044" s="47"/>
      <c r="D1044" s="47"/>
      <c r="E1044" s="47"/>
      <c r="F1044" s="47"/>
      <c r="G1044" s="47"/>
      <c r="H1044" s="47"/>
      <c r="I1044" s="46"/>
      <c r="J1044" s="47"/>
      <c r="K1044" s="46"/>
      <c r="L1044" s="47"/>
      <c r="M1044" s="47"/>
    </row>
    <row r="1045" spans="3:13" ht="12.75">
      <c r="C1045" s="47"/>
      <c r="D1045" s="47"/>
      <c r="E1045" s="47"/>
      <c r="F1045" s="47"/>
      <c r="G1045" s="47"/>
      <c r="H1045" s="47"/>
      <c r="I1045" s="46"/>
      <c r="J1045" s="47"/>
      <c r="K1045" s="46"/>
      <c r="L1045" s="47"/>
      <c r="M1045" s="47"/>
    </row>
    <row r="1046" spans="3:13" ht="12.75">
      <c r="C1046" s="47"/>
      <c r="D1046" s="47"/>
      <c r="E1046" s="47"/>
      <c r="F1046" s="47"/>
      <c r="G1046" s="47"/>
      <c r="H1046" s="47"/>
      <c r="I1046" s="46"/>
      <c r="J1046" s="47"/>
      <c r="K1046" s="46"/>
      <c r="L1046" s="47"/>
      <c r="M1046" s="47"/>
    </row>
    <row r="1047" spans="3:13" ht="12.75">
      <c r="C1047" s="47"/>
      <c r="D1047" s="47"/>
      <c r="E1047" s="47"/>
      <c r="F1047" s="47"/>
      <c r="G1047" s="47"/>
      <c r="H1047" s="47"/>
      <c r="I1047" s="46"/>
      <c r="J1047" s="47"/>
      <c r="K1047" s="46"/>
      <c r="L1047" s="47"/>
      <c r="M1047" s="47"/>
    </row>
    <row r="1048" spans="3:13" ht="12.75">
      <c r="C1048" s="47"/>
      <c r="D1048" s="47"/>
      <c r="E1048" s="47"/>
      <c r="F1048" s="47"/>
      <c r="G1048" s="47"/>
      <c r="H1048" s="47"/>
      <c r="I1048" s="46"/>
      <c r="J1048" s="47"/>
      <c r="K1048" s="46"/>
      <c r="L1048" s="47"/>
      <c r="M1048" s="47"/>
    </row>
    <row r="1049" spans="3:13" ht="12.75">
      <c r="C1049" s="47"/>
      <c r="D1049" s="47"/>
      <c r="E1049" s="47"/>
      <c r="F1049" s="47"/>
      <c r="G1049" s="47"/>
      <c r="H1049" s="47"/>
      <c r="I1049" s="46"/>
      <c r="J1049" s="47"/>
      <c r="K1049" s="46"/>
      <c r="L1049" s="47"/>
      <c r="M1049" s="47"/>
    </row>
    <row r="1050" spans="3:13" ht="12.75">
      <c r="C1050" s="47"/>
      <c r="D1050" s="47"/>
      <c r="E1050" s="47"/>
      <c r="F1050" s="47"/>
      <c r="G1050" s="47"/>
      <c r="H1050" s="47"/>
      <c r="I1050" s="46"/>
      <c r="J1050" s="47"/>
      <c r="K1050" s="46"/>
      <c r="L1050" s="47"/>
      <c r="M1050" s="47"/>
    </row>
    <row r="1051" spans="3:13" ht="12.75">
      <c r="C1051" s="47"/>
      <c r="D1051" s="47"/>
      <c r="E1051" s="47"/>
      <c r="F1051" s="47"/>
      <c r="G1051" s="47"/>
      <c r="H1051" s="47"/>
      <c r="I1051" s="46"/>
      <c r="J1051" s="47"/>
      <c r="K1051" s="46"/>
      <c r="L1051" s="47"/>
      <c r="M1051" s="47"/>
    </row>
    <row r="1052" spans="3:13" ht="12.75">
      <c r="C1052" s="47"/>
      <c r="D1052" s="47"/>
      <c r="E1052" s="47"/>
      <c r="F1052" s="47"/>
      <c r="G1052" s="47"/>
      <c r="H1052" s="47"/>
      <c r="I1052" s="46"/>
      <c r="J1052" s="47"/>
      <c r="K1052" s="46"/>
      <c r="L1052" s="47"/>
      <c r="M1052" s="47"/>
    </row>
    <row r="1053" spans="3:13" ht="12.75">
      <c r="C1053" s="47"/>
      <c r="D1053" s="47"/>
      <c r="E1053" s="47"/>
      <c r="F1053" s="47"/>
      <c r="G1053" s="47"/>
      <c r="H1053" s="47"/>
      <c r="I1053" s="46"/>
      <c r="J1053" s="47"/>
      <c r="K1053" s="46"/>
      <c r="L1053" s="47"/>
      <c r="M1053" s="47"/>
    </row>
    <row r="1054" spans="3:13" ht="12.75">
      <c r="C1054" s="47"/>
      <c r="D1054" s="47"/>
      <c r="E1054" s="47"/>
      <c r="F1054" s="47"/>
      <c r="G1054" s="47"/>
      <c r="H1054" s="47"/>
      <c r="I1054" s="46"/>
      <c r="J1054" s="47"/>
      <c r="K1054" s="46"/>
      <c r="L1054" s="47"/>
      <c r="M1054" s="47"/>
    </row>
    <row r="1055" spans="3:13" ht="12.75">
      <c r="C1055" s="47"/>
      <c r="D1055" s="47"/>
      <c r="E1055" s="47"/>
      <c r="F1055" s="47"/>
      <c r="G1055" s="47"/>
      <c r="H1055" s="47"/>
      <c r="I1055" s="46"/>
      <c r="J1055" s="47"/>
      <c r="K1055" s="46"/>
      <c r="L1055" s="47"/>
      <c r="M1055" s="47"/>
    </row>
    <row r="1056" spans="3:13" ht="12.75">
      <c r="C1056" s="47"/>
      <c r="D1056" s="47"/>
      <c r="E1056" s="47"/>
      <c r="F1056" s="47"/>
      <c r="G1056" s="47"/>
      <c r="H1056" s="47"/>
      <c r="I1056" s="46"/>
      <c r="J1056" s="47"/>
      <c r="K1056" s="46"/>
      <c r="L1056" s="47"/>
      <c r="M1056" s="47"/>
    </row>
    <row r="1057" spans="3:13" ht="12.75">
      <c r="C1057" s="47"/>
      <c r="D1057" s="47"/>
      <c r="E1057" s="47"/>
      <c r="F1057" s="47"/>
      <c r="G1057" s="47"/>
      <c r="H1057" s="47"/>
      <c r="I1057" s="46"/>
      <c r="J1057" s="47"/>
      <c r="K1057" s="46"/>
      <c r="L1057" s="47"/>
      <c r="M1057" s="47"/>
    </row>
    <row r="1058" spans="3:13" ht="12.75">
      <c r="C1058" s="47"/>
      <c r="D1058" s="47"/>
      <c r="E1058" s="47"/>
      <c r="F1058" s="47"/>
      <c r="G1058" s="47"/>
      <c r="H1058" s="47"/>
      <c r="I1058" s="46"/>
      <c r="J1058" s="47"/>
      <c r="K1058" s="46"/>
      <c r="L1058" s="47"/>
      <c r="M1058" s="47"/>
    </row>
    <row r="1059" spans="3:13" ht="12.75">
      <c r="C1059" s="47"/>
      <c r="D1059" s="47"/>
      <c r="E1059" s="47"/>
      <c r="F1059" s="47"/>
      <c r="G1059" s="47"/>
      <c r="H1059" s="47"/>
      <c r="I1059" s="46"/>
      <c r="J1059" s="47"/>
      <c r="K1059" s="46"/>
      <c r="L1059" s="47"/>
      <c r="M1059" s="47"/>
    </row>
    <row r="1060" spans="3:13" ht="12.75">
      <c r="C1060" s="47"/>
      <c r="D1060" s="47"/>
      <c r="E1060" s="47"/>
      <c r="F1060" s="47"/>
      <c r="G1060" s="47"/>
      <c r="H1060" s="47"/>
      <c r="I1060" s="46"/>
      <c r="J1060" s="47"/>
      <c r="K1060" s="46"/>
      <c r="L1060" s="47"/>
      <c r="M1060" s="47"/>
    </row>
    <row r="1061" spans="3:13" ht="12.75">
      <c r="C1061" s="47"/>
      <c r="D1061" s="47"/>
      <c r="E1061" s="47"/>
      <c r="F1061" s="47"/>
      <c r="G1061" s="47"/>
      <c r="H1061" s="47"/>
      <c r="I1061" s="46"/>
      <c r="J1061" s="47"/>
      <c r="K1061" s="46"/>
      <c r="L1061" s="47"/>
      <c r="M1061" s="47"/>
    </row>
    <row r="1062" spans="3:13" ht="12.75">
      <c r="C1062" s="47"/>
      <c r="D1062" s="47"/>
      <c r="E1062" s="47"/>
      <c r="F1062" s="47"/>
      <c r="G1062" s="47"/>
      <c r="H1062" s="47"/>
      <c r="I1062" s="46"/>
      <c r="J1062" s="47"/>
      <c r="K1062" s="46"/>
      <c r="L1062" s="47"/>
      <c r="M1062" s="47"/>
    </row>
    <row r="1063" spans="3:13" ht="12.75">
      <c r="C1063" s="47"/>
      <c r="D1063" s="47"/>
      <c r="E1063" s="47"/>
      <c r="F1063" s="47"/>
      <c r="G1063" s="47"/>
      <c r="H1063" s="47"/>
      <c r="I1063" s="46"/>
      <c r="J1063" s="47"/>
      <c r="K1063" s="46"/>
      <c r="L1063" s="47"/>
      <c r="M1063" s="47"/>
    </row>
    <row r="1064" spans="3:13" ht="12.75">
      <c r="C1064" s="47"/>
      <c r="D1064" s="47"/>
      <c r="E1064" s="47"/>
      <c r="F1064" s="47"/>
      <c r="G1064" s="47"/>
      <c r="H1064" s="47"/>
      <c r="I1064" s="46"/>
      <c r="J1064" s="47"/>
      <c r="K1064" s="46"/>
      <c r="L1064" s="47"/>
      <c r="M1064" s="47"/>
    </row>
    <row r="1065" spans="3:13" ht="12.75">
      <c r="C1065" s="47"/>
      <c r="D1065" s="47"/>
      <c r="E1065" s="47"/>
      <c r="F1065" s="47"/>
      <c r="G1065" s="47"/>
      <c r="H1065" s="47"/>
      <c r="I1065" s="46"/>
      <c r="J1065" s="47"/>
      <c r="K1065" s="46"/>
      <c r="L1065" s="47"/>
      <c r="M1065" s="47"/>
    </row>
    <row r="1066" spans="3:13" ht="12.75">
      <c r="C1066" s="47"/>
      <c r="D1066" s="47"/>
      <c r="E1066" s="47"/>
      <c r="F1066" s="47"/>
      <c r="G1066" s="47"/>
      <c r="H1066" s="47"/>
      <c r="I1066" s="46"/>
      <c r="J1066" s="47"/>
      <c r="K1066" s="46"/>
      <c r="L1066" s="47"/>
      <c r="M1066" s="47"/>
    </row>
    <row r="1067" spans="3:13" ht="12.75">
      <c r="C1067" s="47"/>
      <c r="D1067" s="47"/>
      <c r="E1067" s="47"/>
      <c r="F1067" s="47"/>
      <c r="G1067" s="47"/>
      <c r="H1067" s="47"/>
      <c r="I1067" s="46"/>
      <c r="J1067" s="47"/>
      <c r="K1067" s="46"/>
      <c r="L1067" s="47"/>
      <c r="M1067" s="47"/>
    </row>
    <row r="1068" spans="3:13" ht="12.75">
      <c r="C1068" s="47"/>
      <c r="D1068" s="47"/>
      <c r="E1068" s="47"/>
      <c r="F1068" s="47"/>
      <c r="G1068" s="47"/>
      <c r="H1068" s="47"/>
      <c r="I1068" s="46"/>
      <c r="J1068" s="47"/>
      <c r="K1068" s="46"/>
      <c r="L1068" s="47"/>
      <c r="M1068" s="47"/>
    </row>
    <row r="1069" spans="3:13" ht="12.75">
      <c r="C1069" s="47"/>
      <c r="D1069" s="47"/>
      <c r="E1069" s="47"/>
      <c r="F1069" s="47"/>
      <c r="G1069" s="47"/>
      <c r="H1069" s="47"/>
      <c r="I1069" s="46"/>
      <c r="J1069" s="47"/>
      <c r="K1069" s="46"/>
      <c r="L1069" s="47"/>
      <c r="M1069" s="47"/>
    </row>
    <row r="1070" spans="3:13" ht="12.75">
      <c r="C1070" s="47"/>
      <c r="D1070" s="47"/>
      <c r="E1070" s="47"/>
      <c r="F1070" s="47"/>
      <c r="G1070" s="47"/>
      <c r="H1070" s="47"/>
      <c r="I1070" s="46"/>
      <c r="J1070" s="47"/>
      <c r="K1070" s="46"/>
      <c r="L1070" s="47"/>
      <c r="M1070" s="47"/>
    </row>
    <row r="1071" spans="3:13" ht="12.75">
      <c r="C1071" s="47"/>
      <c r="D1071" s="47"/>
      <c r="E1071" s="47"/>
      <c r="F1071" s="47"/>
      <c r="G1071" s="47"/>
      <c r="H1071" s="47"/>
      <c r="I1071" s="46"/>
      <c r="J1071" s="47"/>
      <c r="K1071" s="46"/>
      <c r="L1071" s="47"/>
      <c r="M1071" s="47"/>
    </row>
    <row r="1072" spans="3:13" ht="12.75">
      <c r="C1072" s="47"/>
      <c r="D1072" s="47"/>
      <c r="E1072" s="47"/>
      <c r="F1072" s="47"/>
      <c r="G1072" s="47"/>
      <c r="H1072" s="47"/>
      <c r="I1072" s="46"/>
      <c r="J1072" s="47"/>
      <c r="K1072" s="46"/>
      <c r="L1072" s="47"/>
      <c r="M1072" s="47"/>
    </row>
    <row r="1073" spans="3:13" ht="12.75">
      <c r="C1073" s="47"/>
      <c r="D1073" s="47"/>
      <c r="E1073" s="47"/>
      <c r="F1073" s="47"/>
      <c r="G1073" s="47"/>
      <c r="H1073" s="47"/>
      <c r="I1073" s="46"/>
      <c r="J1073" s="47"/>
      <c r="K1073" s="46"/>
      <c r="L1073" s="47"/>
      <c r="M1073" s="47"/>
    </row>
    <row r="1074" spans="3:13" ht="12.75">
      <c r="C1074" s="47"/>
      <c r="D1074" s="47"/>
      <c r="E1074" s="47"/>
      <c r="F1074" s="47"/>
      <c r="G1074" s="47"/>
      <c r="H1074" s="47"/>
      <c r="I1074" s="46"/>
      <c r="J1074" s="47"/>
      <c r="K1074" s="46"/>
      <c r="L1074" s="47"/>
      <c r="M1074" s="47"/>
    </row>
    <row r="1075" spans="3:13" ht="12.75">
      <c r="C1075" s="47"/>
      <c r="D1075" s="47"/>
      <c r="E1075" s="47"/>
      <c r="F1075" s="47"/>
      <c r="G1075" s="47"/>
      <c r="H1075" s="47"/>
      <c r="I1075" s="46"/>
      <c r="J1075" s="47"/>
      <c r="K1075" s="46"/>
      <c r="L1075" s="47"/>
      <c r="M1075" s="47"/>
    </row>
    <row r="1076" spans="3:13" ht="12.75">
      <c r="C1076" s="47"/>
      <c r="D1076" s="47"/>
      <c r="E1076" s="47"/>
      <c r="F1076" s="47"/>
      <c r="G1076" s="47"/>
      <c r="H1076" s="47"/>
      <c r="I1076" s="46"/>
      <c r="J1076" s="47"/>
      <c r="K1076" s="46"/>
      <c r="L1076" s="47"/>
      <c r="M1076" s="47"/>
    </row>
    <row r="1077" spans="3:13" ht="12.75">
      <c r="C1077" s="47"/>
      <c r="D1077" s="47"/>
      <c r="E1077" s="47"/>
      <c r="F1077" s="47"/>
      <c r="G1077" s="47"/>
      <c r="H1077" s="47"/>
      <c r="I1077" s="46"/>
      <c r="J1077" s="47"/>
      <c r="K1077" s="46"/>
      <c r="L1077" s="47"/>
      <c r="M1077" s="47"/>
    </row>
    <row r="1078" spans="3:13" ht="12.75">
      <c r="C1078" s="47"/>
      <c r="D1078" s="47"/>
      <c r="E1078" s="47"/>
      <c r="F1078" s="47"/>
      <c r="G1078" s="47"/>
      <c r="H1078" s="47"/>
      <c r="I1078" s="46"/>
      <c r="J1078" s="47"/>
      <c r="K1078" s="46"/>
      <c r="L1078" s="47"/>
      <c r="M1078" s="47"/>
    </row>
    <row r="1079" spans="3:13" ht="12.75">
      <c r="C1079" s="47"/>
      <c r="D1079" s="47"/>
      <c r="E1079" s="47"/>
      <c r="F1079" s="47"/>
      <c r="G1079" s="47"/>
      <c r="H1079" s="47"/>
      <c r="I1079" s="46"/>
      <c r="J1079" s="47"/>
      <c r="K1079" s="46"/>
      <c r="L1079" s="47"/>
      <c r="M1079" s="47"/>
    </row>
    <row r="1080" spans="3:13" ht="12.75">
      <c r="C1080" s="47"/>
      <c r="D1080" s="47"/>
      <c r="E1080" s="47"/>
      <c r="F1080" s="47"/>
      <c r="G1080" s="47"/>
      <c r="H1080" s="47"/>
      <c r="I1080" s="46"/>
      <c r="J1080" s="47"/>
      <c r="K1080" s="46"/>
      <c r="L1080" s="47"/>
      <c r="M1080" s="47"/>
    </row>
    <row r="1081" spans="3:13" ht="12.75">
      <c r="C1081" s="47"/>
      <c r="D1081" s="47"/>
      <c r="E1081" s="47"/>
      <c r="F1081" s="47"/>
      <c r="G1081" s="47"/>
      <c r="H1081" s="47"/>
      <c r="I1081" s="46"/>
      <c r="J1081" s="47"/>
      <c r="K1081" s="46"/>
      <c r="L1081" s="47"/>
      <c r="M1081" s="47"/>
    </row>
    <row r="1082" spans="3:13" ht="12.75">
      <c r="C1082" s="47"/>
      <c r="D1082" s="47"/>
      <c r="E1082" s="47"/>
      <c r="F1082" s="47"/>
      <c r="G1082" s="47"/>
      <c r="H1082" s="47"/>
      <c r="I1082" s="46"/>
      <c r="J1082" s="47"/>
      <c r="K1082" s="46"/>
      <c r="L1082" s="47"/>
      <c r="M1082" s="47"/>
    </row>
    <row r="1083" spans="3:13" ht="12.75">
      <c r="C1083" s="47"/>
      <c r="D1083" s="47"/>
      <c r="E1083" s="47"/>
      <c r="F1083" s="47"/>
      <c r="G1083" s="47"/>
      <c r="H1083" s="47"/>
      <c r="I1083" s="46"/>
      <c r="J1083" s="47"/>
      <c r="K1083" s="46"/>
      <c r="L1083" s="47"/>
      <c r="M1083" s="47"/>
    </row>
    <row r="1084" spans="3:13" ht="12.75">
      <c r="C1084" s="47"/>
      <c r="D1084" s="47"/>
      <c r="E1084" s="47"/>
      <c r="F1084" s="47"/>
      <c r="G1084" s="47"/>
      <c r="H1084" s="47"/>
      <c r="I1084" s="46"/>
      <c r="J1084" s="47"/>
      <c r="K1084" s="46"/>
      <c r="L1084" s="47"/>
      <c r="M1084" s="47"/>
    </row>
    <row r="1085" spans="3:13" ht="12.75">
      <c r="C1085" s="47"/>
      <c r="D1085" s="47"/>
      <c r="E1085" s="47"/>
      <c r="F1085" s="47"/>
      <c r="G1085" s="47"/>
      <c r="H1085" s="47"/>
      <c r="I1085" s="46"/>
      <c r="J1085" s="47"/>
      <c r="K1085" s="46"/>
      <c r="L1085" s="47"/>
      <c r="M1085" s="47"/>
    </row>
    <row r="1086" spans="3:13" ht="12.75">
      <c r="C1086" s="47"/>
      <c r="D1086" s="47"/>
      <c r="E1086" s="47"/>
      <c r="F1086" s="47"/>
      <c r="G1086" s="47"/>
      <c r="H1086" s="47"/>
      <c r="I1086" s="46"/>
      <c r="J1086" s="47"/>
      <c r="K1086" s="46"/>
      <c r="L1086" s="47"/>
      <c r="M1086" s="47"/>
    </row>
    <row r="1087" spans="3:13" ht="12.75">
      <c r="C1087" s="47"/>
      <c r="D1087" s="47"/>
      <c r="E1087" s="47"/>
      <c r="F1087" s="47"/>
      <c r="G1087" s="47"/>
      <c r="H1087" s="47"/>
      <c r="I1087" s="46"/>
      <c r="J1087" s="47"/>
      <c r="K1087" s="46"/>
      <c r="L1087" s="47"/>
      <c r="M1087" s="47"/>
    </row>
    <row r="1088" spans="3:13" ht="12.75">
      <c r="C1088" s="47"/>
      <c r="D1088" s="47"/>
      <c r="E1088" s="47"/>
      <c r="F1088" s="47"/>
      <c r="G1088" s="47"/>
      <c r="H1088" s="47"/>
      <c r="I1088" s="46"/>
      <c r="J1088" s="47"/>
      <c r="K1088" s="46"/>
      <c r="L1088" s="47"/>
      <c r="M1088" s="47"/>
    </row>
    <row r="1089" spans="3:13" ht="12.75">
      <c r="C1089" s="47"/>
      <c r="D1089" s="47"/>
      <c r="E1089" s="47"/>
      <c r="F1089" s="47"/>
      <c r="G1089" s="47"/>
      <c r="H1089" s="47"/>
      <c r="I1089" s="46"/>
      <c r="J1089" s="47"/>
      <c r="K1089" s="46"/>
      <c r="L1089" s="47"/>
      <c r="M1089" s="47"/>
    </row>
    <row r="1090" spans="3:13" ht="12.75">
      <c r="C1090" s="47"/>
      <c r="D1090" s="47"/>
      <c r="E1090" s="47"/>
      <c r="F1090" s="47"/>
      <c r="G1090" s="47"/>
      <c r="H1090" s="47"/>
      <c r="I1090" s="46"/>
      <c r="J1090" s="47"/>
      <c r="K1090" s="46"/>
      <c r="L1090" s="47"/>
      <c r="M1090" s="47"/>
    </row>
    <row r="1091" spans="3:13" ht="12.75">
      <c r="C1091" s="47"/>
      <c r="D1091" s="47"/>
      <c r="E1091" s="47"/>
      <c r="F1091" s="47"/>
      <c r="G1091" s="47"/>
      <c r="H1091" s="47"/>
      <c r="I1091" s="46"/>
      <c r="J1091" s="47"/>
      <c r="K1091" s="46"/>
      <c r="L1091" s="47"/>
      <c r="M1091" s="47"/>
    </row>
    <row r="1092" spans="3:13" ht="12.75">
      <c r="C1092" s="47"/>
      <c r="D1092" s="47"/>
      <c r="E1092" s="47"/>
      <c r="F1092" s="47"/>
      <c r="G1092" s="47"/>
      <c r="H1092" s="47"/>
      <c r="I1092" s="46"/>
      <c r="J1092" s="47"/>
      <c r="K1092" s="46"/>
      <c r="L1092" s="47"/>
      <c r="M1092" s="47"/>
    </row>
    <row r="1093" spans="3:13" ht="12.75">
      <c r="C1093" s="47"/>
      <c r="D1093" s="47"/>
      <c r="E1093" s="47"/>
      <c r="F1093" s="47"/>
      <c r="G1093" s="47"/>
      <c r="H1093" s="47"/>
      <c r="I1093" s="46"/>
      <c r="J1093" s="47"/>
      <c r="K1093" s="46"/>
      <c r="L1093" s="47"/>
      <c r="M1093" s="47"/>
    </row>
    <row r="1094" spans="3:13" ht="12.75">
      <c r="C1094" s="47"/>
      <c r="D1094" s="47"/>
      <c r="E1094" s="47"/>
      <c r="F1094" s="47"/>
      <c r="G1094" s="47"/>
      <c r="H1094" s="47"/>
      <c r="I1094" s="46"/>
      <c r="J1094" s="47"/>
      <c r="K1094" s="46"/>
      <c r="L1094" s="47"/>
      <c r="M1094" s="47"/>
    </row>
    <row r="1095" spans="3:13" ht="12.75">
      <c r="C1095" s="47"/>
      <c r="D1095" s="47"/>
      <c r="E1095" s="47"/>
      <c r="F1095" s="47"/>
      <c r="G1095" s="47"/>
      <c r="H1095" s="47"/>
      <c r="I1095" s="46"/>
      <c r="J1095" s="47"/>
      <c r="K1095" s="46"/>
      <c r="L1095" s="47"/>
      <c r="M1095" s="47"/>
    </row>
    <row r="1096" spans="3:13" ht="12.75">
      <c r="C1096" s="47"/>
      <c r="D1096" s="47"/>
      <c r="E1096" s="47"/>
      <c r="F1096" s="47"/>
      <c r="G1096" s="47"/>
      <c r="H1096" s="47"/>
      <c r="I1096" s="46"/>
      <c r="J1096" s="47"/>
      <c r="K1096" s="46"/>
      <c r="L1096" s="47"/>
      <c r="M1096" s="47"/>
    </row>
    <row r="1097" spans="3:13" ht="12.75">
      <c r="C1097" s="47"/>
      <c r="D1097" s="47"/>
      <c r="E1097" s="47"/>
      <c r="F1097" s="47"/>
      <c r="G1097" s="47"/>
      <c r="H1097" s="47"/>
      <c r="I1097" s="46"/>
      <c r="J1097" s="47"/>
      <c r="K1097" s="46"/>
      <c r="L1097" s="47"/>
      <c r="M1097" s="47"/>
    </row>
    <row r="1098" spans="3:13" ht="12.75">
      <c r="C1098" s="47"/>
      <c r="D1098" s="47"/>
      <c r="E1098" s="47"/>
      <c r="F1098" s="47"/>
      <c r="G1098" s="47"/>
      <c r="H1098" s="47"/>
      <c r="I1098" s="46"/>
      <c r="J1098" s="47"/>
      <c r="K1098" s="46"/>
      <c r="L1098" s="47"/>
      <c r="M1098" s="47"/>
    </row>
    <row r="1099" spans="3:13" ht="12.75">
      <c r="C1099" s="47"/>
      <c r="D1099" s="47"/>
      <c r="E1099" s="47"/>
      <c r="F1099" s="47"/>
      <c r="G1099" s="47"/>
      <c r="H1099" s="47"/>
      <c r="I1099" s="46"/>
      <c r="J1099" s="47"/>
      <c r="K1099" s="46"/>
      <c r="L1099" s="47"/>
      <c r="M1099" s="47"/>
    </row>
    <row r="1100" spans="3:13" ht="12.75">
      <c r="C1100" s="47"/>
      <c r="D1100" s="47"/>
      <c r="E1100" s="47"/>
      <c r="F1100" s="47"/>
      <c r="G1100" s="47"/>
      <c r="H1100" s="47"/>
      <c r="I1100" s="46"/>
      <c r="J1100" s="47"/>
      <c r="K1100" s="46"/>
      <c r="L1100" s="47"/>
      <c r="M1100" s="47"/>
    </row>
    <row r="1101" spans="3:13" ht="12.75">
      <c r="C1101" s="47"/>
      <c r="D1101" s="47"/>
      <c r="E1101" s="47"/>
      <c r="F1101" s="47"/>
      <c r="G1101" s="47"/>
      <c r="H1101" s="47"/>
      <c r="I1101" s="46"/>
      <c r="J1101" s="47"/>
      <c r="K1101" s="46"/>
      <c r="L1101" s="47"/>
      <c r="M1101" s="47"/>
    </row>
    <row r="1102" spans="3:13" ht="12.75">
      <c r="C1102" s="47"/>
      <c r="D1102" s="47"/>
      <c r="E1102" s="47"/>
      <c r="F1102" s="47"/>
      <c r="G1102" s="47"/>
      <c r="H1102" s="47"/>
      <c r="I1102" s="46"/>
      <c r="J1102" s="47"/>
      <c r="K1102" s="46"/>
      <c r="L1102" s="47"/>
      <c r="M1102" s="47"/>
    </row>
    <row r="1103" spans="3:13" ht="12.75">
      <c r="C1103" s="47"/>
      <c r="D1103" s="47"/>
      <c r="E1103" s="47"/>
      <c r="F1103" s="47"/>
      <c r="G1103" s="47"/>
      <c r="H1103" s="47"/>
      <c r="I1103" s="46"/>
      <c r="J1103" s="47"/>
      <c r="K1103" s="46"/>
      <c r="L1103" s="47"/>
      <c r="M1103" s="47"/>
    </row>
    <row r="1104" spans="3:13" ht="12.75">
      <c r="C1104" s="47"/>
      <c r="D1104" s="47"/>
      <c r="E1104" s="47"/>
      <c r="F1104" s="47"/>
      <c r="G1104" s="47"/>
      <c r="H1104" s="47"/>
      <c r="I1104" s="46"/>
      <c r="J1104" s="47"/>
      <c r="K1104" s="46"/>
      <c r="L1104" s="47"/>
      <c r="M1104" s="47"/>
    </row>
    <row r="1105" spans="3:13" ht="12.75">
      <c r="C1105" s="47"/>
      <c r="D1105" s="47"/>
      <c r="E1105" s="47"/>
      <c r="F1105" s="47"/>
      <c r="G1105" s="47"/>
      <c r="H1105" s="47"/>
      <c r="I1105" s="46"/>
      <c r="J1105" s="47"/>
      <c r="K1105" s="46"/>
      <c r="L1105" s="47"/>
      <c r="M1105" s="47"/>
    </row>
    <row r="1106" spans="3:13" ht="12.75">
      <c r="C1106" s="47"/>
      <c r="D1106" s="47"/>
      <c r="E1106" s="47"/>
      <c r="F1106" s="47"/>
      <c r="G1106" s="47"/>
      <c r="H1106" s="47"/>
      <c r="I1106" s="46"/>
      <c r="J1106" s="47"/>
      <c r="K1106" s="46"/>
      <c r="L1106" s="47"/>
      <c r="M1106" s="47"/>
    </row>
    <row r="1107" spans="3:13" ht="12.75">
      <c r="C1107" s="47"/>
      <c r="D1107" s="47"/>
      <c r="E1107" s="47"/>
      <c r="F1107" s="47"/>
      <c r="G1107" s="47"/>
      <c r="H1107" s="47"/>
      <c r="I1107" s="46"/>
      <c r="J1107" s="47"/>
      <c r="K1107" s="46"/>
      <c r="L1107" s="47"/>
      <c r="M1107" s="47"/>
    </row>
    <row r="1108" spans="3:13" ht="12.75">
      <c r="C1108" s="47"/>
      <c r="D1108" s="47"/>
      <c r="E1108" s="47"/>
      <c r="F1108" s="47"/>
      <c r="G1108" s="47"/>
      <c r="H1108" s="47"/>
      <c r="I1108" s="46"/>
      <c r="J1108" s="47"/>
      <c r="K1108" s="46"/>
      <c r="L1108" s="47"/>
      <c r="M1108" s="47"/>
    </row>
    <row r="1109" spans="3:13" ht="12.75">
      <c r="C1109" s="47"/>
      <c r="D1109" s="47"/>
      <c r="E1109" s="47"/>
      <c r="F1109" s="47"/>
      <c r="G1109" s="47"/>
      <c r="H1109" s="47"/>
      <c r="I1109" s="46"/>
      <c r="J1109" s="47"/>
      <c r="K1109" s="46"/>
      <c r="L1109" s="47"/>
      <c r="M1109" s="47"/>
    </row>
    <row r="1110" spans="3:13" ht="12.75">
      <c r="C1110" s="47"/>
      <c r="D1110" s="47"/>
      <c r="E1110" s="47"/>
      <c r="F1110" s="47"/>
      <c r="G1110" s="47"/>
      <c r="H1110" s="47"/>
      <c r="I1110" s="46"/>
      <c r="J1110" s="47"/>
      <c r="K1110" s="46"/>
      <c r="L1110" s="47"/>
      <c r="M1110" s="47"/>
    </row>
    <row r="1111" spans="3:13" ht="12.75">
      <c r="C1111" s="47"/>
      <c r="D1111" s="47"/>
      <c r="E1111" s="47"/>
      <c r="F1111" s="47"/>
      <c r="G1111" s="47"/>
      <c r="H1111" s="47"/>
      <c r="I1111" s="46"/>
      <c r="J1111" s="47"/>
      <c r="K1111" s="46"/>
      <c r="L1111" s="47"/>
      <c r="M1111" s="47"/>
    </row>
    <row r="1112" spans="3:13" ht="12.75">
      <c r="C1112" s="47"/>
      <c r="D1112" s="47"/>
      <c r="E1112" s="47"/>
      <c r="F1112" s="47"/>
      <c r="G1112" s="47"/>
      <c r="H1112" s="47"/>
      <c r="I1112" s="46"/>
      <c r="J1112" s="47"/>
      <c r="K1112" s="46"/>
      <c r="L1112" s="47"/>
      <c r="M1112" s="47"/>
    </row>
    <row r="1113" spans="3:13" ht="12.75">
      <c r="C1113" s="47"/>
      <c r="D1113" s="47"/>
      <c r="E1113" s="47"/>
      <c r="F1113" s="47"/>
      <c r="G1113" s="47"/>
      <c r="H1113" s="47"/>
      <c r="I1113" s="46"/>
      <c r="J1113" s="47"/>
      <c r="K1113" s="46"/>
      <c r="L1113" s="47"/>
      <c r="M1113" s="47"/>
    </row>
    <row r="1114" spans="3:13" ht="12.75">
      <c r="C1114" s="47"/>
      <c r="D1114" s="47"/>
      <c r="E1114" s="47"/>
      <c r="F1114" s="47"/>
      <c r="G1114" s="47"/>
      <c r="H1114" s="47"/>
      <c r="I1114" s="46"/>
      <c r="J1114" s="47"/>
      <c r="K1114" s="46"/>
      <c r="L1114" s="47"/>
      <c r="M1114" s="47"/>
    </row>
    <row r="1115" spans="3:13" ht="12.75">
      <c r="C1115" s="47"/>
      <c r="D1115" s="47"/>
      <c r="E1115" s="47"/>
      <c r="F1115" s="47"/>
      <c r="G1115" s="47"/>
      <c r="H1115" s="47"/>
      <c r="I1115" s="46"/>
      <c r="J1115" s="47"/>
      <c r="K1115" s="46"/>
      <c r="L1115" s="47"/>
      <c r="M1115" s="47"/>
    </row>
    <row r="1116" spans="3:13" ht="12.75">
      <c r="C1116" s="47"/>
      <c r="D1116" s="47"/>
      <c r="E1116" s="47"/>
      <c r="F1116" s="47"/>
      <c r="G1116" s="47"/>
      <c r="H1116" s="47"/>
      <c r="I1116" s="46"/>
      <c r="J1116" s="47"/>
      <c r="K1116" s="46"/>
      <c r="L1116" s="47"/>
      <c r="M1116" s="47"/>
    </row>
    <row r="1117" spans="3:13" ht="12.75">
      <c r="C1117" s="47"/>
      <c r="D1117" s="47"/>
      <c r="E1117" s="47"/>
      <c r="F1117" s="47"/>
      <c r="G1117" s="47"/>
      <c r="H1117" s="47"/>
      <c r="I1117" s="46"/>
      <c r="J1117" s="47"/>
      <c r="K1117" s="46"/>
      <c r="L1117" s="47"/>
      <c r="M1117" s="47"/>
    </row>
    <row r="1118" spans="3:13" ht="12.75">
      <c r="C1118" s="47"/>
      <c r="D1118" s="47"/>
      <c r="E1118" s="47"/>
      <c r="F1118" s="47"/>
      <c r="G1118" s="47"/>
      <c r="H1118" s="47"/>
      <c r="I1118" s="46"/>
      <c r="J1118" s="47"/>
      <c r="K1118" s="46"/>
      <c r="L1118" s="47"/>
      <c r="M1118" s="47"/>
    </row>
    <row r="1119" spans="3:13" ht="12.75">
      <c r="C1119" s="47"/>
      <c r="D1119" s="47"/>
      <c r="E1119" s="47"/>
      <c r="F1119" s="47"/>
      <c r="G1119" s="47"/>
      <c r="H1119" s="47"/>
      <c r="I1119" s="46"/>
      <c r="J1119" s="47"/>
      <c r="K1119" s="46"/>
      <c r="L1119" s="47"/>
      <c r="M1119" s="47"/>
    </row>
    <row r="1120" spans="3:13" ht="12.75">
      <c r="C1120" s="47"/>
      <c r="D1120" s="47"/>
      <c r="E1120" s="47"/>
      <c r="F1120" s="47"/>
      <c r="G1120" s="47"/>
      <c r="H1120" s="47"/>
      <c r="I1120" s="46"/>
      <c r="J1120" s="47"/>
      <c r="K1120" s="46"/>
      <c r="L1120" s="47"/>
      <c r="M1120" s="47"/>
    </row>
    <row r="1121" spans="3:13" ht="12.75">
      <c r="C1121" s="47"/>
      <c r="D1121" s="47"/>
      <c r="E1121" s="47"/>
      <c r="F1121" s="47"/>
      <c r="G1121" s="47"/>
      <c r="H1121" s="47"/>
      <c r="I1121" s="46"/>
      <c r="J1121" s="47"/>
      <c r="K1121" s="46"/>
      <c r="L1121" s="47"/>
      <c r="M1121" s="47"/>
    </row>
    <row r="1122" spans="3:13" ht="12.75">
      <c r="C1122" s="47"/>
      <c r="D1122" s="47"/>
      <c r="E1122" s="47"/>
      <c r="F1122" s="47"/>
      <c r="G1122" s="47"/>
      <c r="H1122" s="47"/>
      <c r="I1122" s="46"/>
      <c r="J1122" s="47"/>
      <c r="K1122" s="46"/>
      <c r="L1122" s="47"/>
      <c r="M1122" s="47"/>
    </row>
    <row r="1123" spans="3:13" ht="12.75">
      <c r="C1123" s="47"/>
      <c r="D1123" s="47"/>
      <c r="E1123" s="47"/>
      <c r="F1123" s="47"/>
      <c r="G1123" s="47"/>
      <c r="H1123" s="47"/>
      <c r="I1123" s="46"/>
      <c r="J1123" s="47"/>
      <c r="K1123" s="46"/>
      <c r="L1123" s="47"/>
      <c r="M1123" s="47"/>
    </row>
    <row r="1124" spans="3:13" ht="12.75">
      <c r="C1124" s="47"/>
      <c r="D1124" s="47"/>
      <c r="E1124" s="47"/>
      <c r="F1124" s="47"/>
      <c r="G1124" s="47"/>
      <c r="H1124" s="47"/>
      <c r="I1124" s="46"/>
      <c r="J1124" s="47"/>
      <c r="K1124" s="46"/>
      <c r="L1124" s="47"/>
      <c r="M1124" s="47"/>
    </row>
    <row r="1125" spans="3:13" ht="12.75">
      <c r="C1125" s="47"/>
      <c r="D1125" s="47"/>
      <c r="E1125" s="47"/>
      <c r="F1125" s="47"/>
      <c r="G1125" s="47"/>
      <c r="H1125" s="47"/>
      <c r="I1125" s="46"/>
      <c r="J1125" s="47"/>
      <c r="K1125" s="46"/>
      <c r="L1125" s="47"/>
      <c r="M1125" s="47"/>
    </row>
    <row r="1126" spans="3:13" ht="12.75">
      <c r="C1126" s="47"/>
      <c r="D1126" s="47"/>
      <c r="E1126" s="47"/>
      <c r="F1126" s="47"/>
      <c r="G1126" s="47"/>
      <c r="H1126" s="47"/>
      <c r="I1126" s="46"/>
      <c r="J1126" s="47"/>
      <c r="K1126" s="46"/>
      <c r="L1126" s="47"/>
      <c r="M1126" s="47"/>
    </row>
    <row r="1127" spans="3:13" ht="12.75">
      <c r="C1127" s="47"/>
      <c r="D1127" s="47"/>
      <c r="E1127" s="47"/>
      <c r="F1127" s="47"/>
      <c r="G1127" s="47"/>
      <c r="H1127" s="47"/>
      <c r="I1127" s="46"/>
      <c r="J1127" s="47"/>
      <c r="K1127" s="46"/>
      <c r="L1127" s="47"/>
      <c r="M1127" s="47"/>
    </row>
    <row r="1128" spans="3:13" ht="12.75">
      <c r="C1128" s="47"/>
      <c r="D1128" s="47"/>
      <c r="E1128" s="47"/>
      <c r="F1128" s="47"/>
      <c r="G1128" s="47"/>
      <c r="H1128" s="47"/>
      <c r="I1128" s="46"/>
      <c r="J1128" s="47"/>
      <c r="K1128" s="46"/>
      <c r="L1128" s="47"/>
      <c r="M1128" s="47"/>
    </row>
    <row r="1129" spans="3:13" ht="12.75">
      <c r="C1129" s="47"/>
      <c r="D1129" s="47"/>
      <c r="E1129" s="47"/>
      <c r="F1129" s="47"/>
      <c r="G1129" s="47"/>
      <c r="H1129" s="47"/>
      <c r="I1129" s="46"/>
      <c r="J1129" s="47"/>
      <c r="K1129" s="46"/>
      <c r="L1129" s="47"/>
      <c r="M1129" s="47"/>
    </row>
    <row r="1130" spans="3:13" ht="12.75">
      <c r="C1130" s="47"/>
      <c r="D1130" s="47"/>
      <c r="E1130" s="47"/>
      <c r="F1130" s="47"/>
      <c r="G1130" s="47"/>
      <c r="H1130" s="47"/>
      <c r="I1130" s="46"/>
      <c r="J1130" s="47"/>
      <c r="K1130" s="46"/>
      <c r="L1130" s="47"/>
      <c r="M1130" s="47"/>
    </row>
    <row r="1131" spans="3:13" ht="12.75">
      <c r="C1131" s="47"/>
      <c r="D1131" s="47"/>
      <c r="E1131" s="47"/>
      <c r="F1131" s="47"/>
      <c r="G1131" s="47"/>
      <c r="H1131" s="47"/>
      <c r="I1131" s="46"/>
      <c r="J1131" s="47"/>
      <c r="K1131" s="46"/>
      <c r="L1131" s="47"/>
      <c r="M1131" s="47"/>
    </row>
    <row r="1132" spans="3:13" ht="12.75">
      <c r="C1132" s="47"/>
      <c r="D1132" s="47"/>
      <c r="E1132" s="47"/>
      <c r="F1132" s="47"/>
      <c r="G1132" s="47"/>
      <c r="H1132" s="47"/>
      <c r="I1132" s="46"/>
      <c r="J1132" s="47"/>
      <c r="K1132" s="46"/>
      <c r="L1132" s="47"/>
      <c r="M1132" s="47"/>
    </row>
    <row r="1133" spans="3:13" ht="12.75">
      <c r="C1133" s="47"/>
      <c r="D1133" s="47"/>
      <c r="E1133" s="47"/>
      <c r="F1133" s="47"/>
      <c r="G1133" s="47"/>
      <c r="H1133" s="47"/>
      <c r="I1133" s="46"/>
      <c r="J1133" s="47"/>
      <c r="K1133" s="46"/>
      <c r="L1133" s="47"/>
      <c r="M1133" s="47"/>
    </row>
    <row r="1134" spans="3:13" ht="12.75">
      <c r="C1134" s="47"/>
      <c r="D1134" s="47"/>
      <c r="E1134" s="47"/>
      <c r="F1134" s="47"/>
      <c r="G1134" s="47"/>
      <c r="H1134" s="47"/>
      <c r="I1134" s="46"/>
      <c r="J1134" s="47"/>
      <c r="K1134" s="46"/>
      <c r="L1134" s="47"/>
      <c r="M1134" s="47"/>
    </row>
    <row r="1135" spans="3:13" ht="12.75">
      <c r="C1135" s="47"/>
      <c r="D1135" s="47"/>
      <c r="E1135" s="47"/>
      <c r="F1135" s="47"/>
      <c r="G1135" s="47"/>
      <c r="H1135" s="47"/>
      <c r="I1135" s="46"/>
      <c r="J1135" s="47"/>
      <c r="K1135" s="46"/>
      <c r="L1135" s="47"/>
      <c r="M1135" s="47"/>
    </row>
    <row r="1136" spans="3:13" ht="12.75">
      <c r="C1136" s="47"/>
      <c r="D1136" s="47"/>
      <c r="E1136" s="47"/>
      <c r="F1136" s="47"/>
      <c r="G1136" s="47"/>
      <c r="H1136" s="47"/>
      <c r="I1136" s="46"/>
      <c r="J1136" s="47"/>
      <c r="K1136" s="46"/>
      <c r="L1136" s="47"/>
      <c r="M1136" s="47"/>
    </row>
    <row r="1137" spans="3:13" ht="12.75">
      <c r="C1137" s="47"/>
      <c r="D1137" s="47"/>
      <c r="E1137" s="47"/>
      <c r="F1137" s="47"/>
      <c r="G1137" s="47"/>
      <c r="H1137" s="47"/>
      <c r="I1137" s="46"/>
      <c r="J1137" s="47"/>
      <c r="K1137" s="46"/>
      <c r="L1137" s="47"/>
      <c r="M1137" s="47"/>
    </row>
    <row r="1138" spans="3:13" ht="12.75">
      <c r="C1138" s="47"/>
      <c r="D1138" s="47"/>
      <c r="E1138" s="47"/>
      <c r="F1138" s="47"/>
      <c r="G1138" s="47"/>
      <c r="H1138" s="47"/>
      <c r="I1138" s="46"/>
      <c r="J1138" s="47"/>
      <c r="K1138" s="46"/>
      <c r="L1138" s="47"/>
      <c r="M1138" s="47"/>
    </row>
    <row r="1139" spans="3:13" ht="12.75">
      <c r="C1139" s="47"/>
      <c r="D1139" s="47"/>
      <c r="E1139" s="47"/>
      <c r="F1139" s="47"/>
      <c r="G1139" s="47"/>
      <c r="H1139" s="47"/>
      <c r="I1139" s="46"/>
      <c r="J1139" s="47"/>
      <c r="K1139" s="46"/>
      <c r="L1139" s="47"/>
      <c r="M1139" s="47"/>
    </row>
    <row r="1140" spans="3:13" ht="12.75">
      <c r="C1140" s="47"/>
      <c r="D1140" s="47"/>
      <c r="E1140" s="47"/>
      <c r="F1140" s="47"/>
      <c r="G1140" s="47"/>
      <c r="H1140" s="47"/>
      <c r="I1140" s="46"/>
      <c r="J1140" s="47"/>
      <c r="K1140" s="46"/>
      <c r="L1140" s="47"/>
      <c r="M1140" s="47"/>
    </row>
    <row r="1141" spans="3:13" ht="12.75">
      <c r="C1141" s="47"/>
      <c r="D1141" s="47"/>
      <c r="E1141" s="47"/>
      <c r="F1141" s="47"/>
      <c r="G1141" s="47"/>
      <c r="H1141" s="47"/>
      <c r="I1141" s="46"/>
      <c r="J1141" s="47"/>
      <c r="K1141" s="46"/>
      <c r="L1141" s="47"/>
      <c r="M1141" s="47"/>
    </row>
    <row r="1142" spans="3:13" ht="12.75">
      <c r="C1142" s="47"/>
      <c r="D1142" s="47"/>
      <c r="E1142" s="47"/>
      <c r="F1142" s="47"/>
      <c r="G1142" s="47"/>
      <c r="H1142" s="47"/>
      <c r="I1142" s="46"/>
      <c r="J1142" s="47"/>
      <c r="K1142" s="46"/>
      <c r="L1142" s="47"/>
      <c r="M1142" s="47"/>
    </row>
    <row r="1143" spans="3:13" ht="12.75">
      <c r="C1143" s="47"/>
      <c r="D1143" s="47"/>
      <c r="E1143" s="47"/>
      <c r="F1143" s="47"/>
      <c r="G1143" s="47"/>
      <c r="H1143" s="47"/>
      <c r="I1143" s="46"/>
      <c r="J1143" s="47"/>
      <c r="K1143" s="46"/>
      <c r="L1143" s="47"/>
      <c r="M1143" s="47"/>
    </row>
    <row r="1144" spans="3:13" ht="12.75">
      <c r="C1144" s="47"/>
      <c r="D1144" s="47"/>
      <c r="E1144" s="47"/>
      <c r="F1144" s="47"/>
      <c r="G1144" s="47"/>
      <c r="H1144" s="47"/>
      <c r="I1144" s="46"/>
      <c r="J1144" s="47"/>
      <c r="K1144" s="46"/>
      <c r="L1144" s="47"/>
      <c r="M1144" s="47"/>
    </row>
    <row r="1145" spans="3:13" ht="12.75">
      <c r="C1145" s="47"/>
      <c r="D1145" s="47"/>
      <c r="E1145" s="47"/>
      <c r="F1145" s="47"/>
      <c r="G1145" s="47"/>
      <c r="H1145" s="47"/>
      <c r="I1145" s="46"/>
      <c r="J1145" s="47"/>
      <c r="K1145" s="46"/>
      <c r="L1145" s="47"/>
      <c r="M1145" s="47"/>
    </row>
    <row r="1146" spans="3:13" ht="12.75">
      <c r="C1146" s="47"/>
      <c r="D1146" s="47"/>
      <c r="E1146" s="47"/>
      <c r="F1146" s="47"/>
      <c r="G1146" s="47"/>
      <c r="H1146" s="47"/>
      <c r="I1146" s="46"/>
      <c r="J1146" s="47"/>
      <c r="K1146" s="46"/>
      <c r="L1146" s="47"/>
      <c r="M1146" s="47"/>
    </row>
    <row r="1147" spans="3:13" ht="12.75">
      <c r="C1147" s="47"/>
      <c r="D1147" s="47"/>
      <c r="E1147" s="47"/>
      <c r="F1147" s="47"/>
      <c r="G1147" s="47"/>
      <c r="H1147" s="47"/>
      <c r="I1147" s="46"/>
      <c r="J1147" s="47"/>
      <c r="K1147" s="46"/>
      <c r="L1147" s="47"/>
      <c r="M1147" s="47"/>
    </row>
    <row r="1148" spans="3:13" ht="12.75">
      <c r="C1148" s="47"/>
      <c r="D1148" s="47"/>
      <c r="E1148" s="47"/>
      <c r="F1148" s="47"/>
      <c r="G1148" s="47"/>
      <c r="H1148" s="47"/>
      <c r="I1148" s="46"/>
      <c r="J1148" s="47"/>
      <c r="K1148" s="46"/>
      <c r="L1148" s="47"/>
      <c r="M1148" s="47"/>
    </row>
    <row r="1149" spans="3:13" ht="12.75">
      <c r="C1149" s="47"/>
      <c r="D1149" s="47"/>
      <c r="E1149" s="47"/>
      <c r="F1149" s="47"/>
      <c r="G1149" s="47"/>
      <c r="H1149" s="47"/>
      <c r="I1149" s="46"/>
      <c r="J1149" s="47"/>
      <c r="K1149" s="46"/>
      <c r="L1149" s="47"/>
      <c r="M1149" s="47"/>
    </row>
    <row r="1150" spans="3:13" ht="12.75">
      <c r="C1150" s="47"/>
      <c r="D1150" s="47"/>
      <c r="E1150" s="47"/>
      <c r="F1150" s="47"/>
      <c r="G1150" s="47"/>
      <c r="H1150" s="47"/>
      <c r="I1150" s="46"/>
      <c r="J1150" s="47"/>
      <c r="K1150" s="46"/>
      <c r="L1150" s="47"/>
      <c r="M1150" s="47"/>
    </row>
    <row r="1151" spans="3:13" ht="12.75">
      <c r="C1151" s="47"/>
      <c r="D1151" s="47"/>
      <c r="E1151" s="47"/>
      <c r="F1151" s="47"/>
      <c r="G1151" s="47"/>
      <c r="H1151" s="47"/>
      <c r="I1151" s="46"/>
      <c r="J1151" s="47"/>
      <c r="K1151" s="46"/>
      <c r="L1151" s="47"/>
      <c r="M1151" s="47"/>
    </row>
    <row r="1152" spans="3:13" ht="12.75">
      <c r="C1152" s="47"/>
      <c r="D1152" s="47"/>
      <c r="E1152" s="47"/>
      <c r="F1152" s="47"/>
      <c r="G1152" s="47"/>
      <c r="H1152" s="47"/>
      <c r="I1152" s="46"/>
      <c r="J1152" s="47"/>
      <c r="K1152" s="46"/>
      <c r="L1152" s="47"/>
      <c r="M1152" s="47"/>
    </row>
    <row r="1153" spans="3:13" ht="12.75">
      <c r="C1153" s="47"/>
      <c r="D1153" s="47"/>
      <c r="E1153" s="47"/>
      <c r="F1153" s="47"/>
      <c r="G1153" s="47"/>
      <c r="H1153" s="47"/>
      <c r="I1153" s="46"/>
      <c r="J1153" s="47"/>
      <c r="K1153" s="46"/>
      <c r="L1153" s="47"/>
      <c r="M1153" s="47"/>
    </row>
    <row r="1154" spans="3:13" ht="12.75">
      <c r="C1154" s="47"/>
      <c r="D1154" s="47"/>
      <c r="E1154" s="47"/>
      <c r="F1154" s="47"/>
      <c r="G1154" s="47"/>
      <c r="H1154" s="47"/>
      <c r="I1154" s="46"/>
      <c r="J1154" s="47"/>
      <c r="K1154" s="46"/>
      <c r="L1154" s="47"/>
      <c r="M1154" s="47"/>
    </row>
    <row r="1155" spans="3:13" ht="12.75">
      <c r="C1155" s="47"/>
      <c r="D1155" s="47"/>
      <c r="E1155" s="47"/>
      <c r="F1155" s="47"/>
      <c r="G1155" s="47"/>
      <c r="H1155" s="47"/>
      <c r="I1155" s="46"/>
      <c r="J1155" s="47"/>
      <c r="K1155" s="46"/>
      <c r="L1155" s="47"/>
      <c r="M1155" s="47"/>
    </row>
    <row r="1156" spans="3:13" ht="12.75">
      <c r="C1156" s="47"/>
      <c r="D1156" s="47"/>
      <c r="E1156" s="47"/>
      <c r="F1156" s="47"/>
      <c r="G1156" s="47"/>
      <c r="H1156" s="47"/>
      <c r="I1156" s="46"/>
      <c r="J1156" s="47"/>
      <c r="K1156" s="46"/>
      <c r="L1156" s="47"/>
      <c r="M1156" s="47"/>
    </row>
    <row r="1157" spans="3:13" ht="12.75">
      <c r="C1157" s="47"/>
      <c r="D1157" s="47"/>
      <c r="E1157" s="47"/>
      <c r="F1157" s="47"/>
      <c r="G1157" s="47"/>
      <c r="H1157" s="47"/>
      <c r="I1157" s="46"/>
      <c r="J1157" s="47"/>
      <c r="K1157" s="46"/>
      <c r="L1157" s="47"/>
      <c r="M1157" s="47"/>
    </row>
    <row r="1158" spans="3:13" ht="12.75">
      <c r="C1158" s="47"/>
      <c r="D1158" s="47"/>
      <c r="E1158" s="47"/>
      <c r="F1158" s="47"/>
      <c r="G1158" s="47"/>
      <c r="H1158" s="47"/>
      <c r="I1158" s="46"/>
      <c r="J1158" s="47"/>
      <c r="K1158" s="46"/>
      <c r="L1158" s="47"/>
      <c r="M1158" s="47"/>
    </row>
    <row r="1159" spans="3:13" ht="12.75">
      <c r="C1159" s="47"/>
      <c r="D1159" s="47"/>
      <c r="E1159" s="47"/>
      <c r="F1159" s="47"/>
      <c r="G1159" s="47"/>
      <c r="H1159" s="47"/>
      <c r="I1159" s="46"/>
      <c r="J1159" s="47"/>
      <c r="K1159" s="46"/>
      <c r="L1159" s="47"/>
      <c r="M1159" s="47"/>
    </row>
    <row r="1160" spans="3:13" ht="12.75">
      <c r="C1160" s="47"/>
      <c r="D1160" s="47"/>
      <c r="E1160" s="47"/>
      <c r="F1160" s="47"/>
      <c r="G1160" s="47"/>
      <c r="H1160" s="47"/>
      <c r="I1160" s="46"/>
      <c r="J1160" s="47"/>
      <c r="K1160" s="46"/>
      <c r="L1160" s="47"/>
      <c r="M1160" s="47"/>
    </row>
    <row r="1161" spans="3:13" ht="12.75">
      <c r="C1161" s="47"/>
      <c r="D1161" s="47"/>
      <c r="E1161" s="47"/>
      <c r="F1161" s="47"/>
      <c r="G1161" s="47"/>
      <c r="H1161" s="47"/>
      <c r="I1161" s="46"/>
      <c r="J1161" s="47"/>
      <c r="K1161" s="46"/>
      <c r="L1161" s="47"/>
      <c r="M1161" s="47"/>
    </row>
    <row r="1162" spans="3:13" ht="12.75">
      <c r="C1162" s="47"/>
      <c r="D1162" s="47"/>
      <c r="E1162" s="47"/>
      <c r="F1162" s="47"/>
      <c r="G1162" s="47"/>
      <c r="H1162" s="47"/>
      <c r="I1162" s="46"/>
      <c r="J1162" s="47"/>
      <c r="K1162" s="46"/>
      <c r="L1162" s="47"/>
      <c r="M1162" s="47"/>
    </row>
    <row r="1163" spans="3:13" ht="12.75">
      <c r="C1163" s="47"/>
      <c r="D1163" s="47"/>
      <c r="E1163" s="47"/>
      <c r="F1163" s="47"/>
      <c r="G1163" s="47"/>
      <c r="H1163" s="47"/>
      <c r="I1163" s="46"/>
      <c r="J1163" s="47"/>
      <c r="K1163" s="46"/>
      <c r="L1163" s="47"/>
      <c r="M1163" s="47"/>
    </row>
    <row r="1164" spans="3:13" ht="12.75">
      <c r="C1164" s="47"/>
      <c r="D1164" s="47"/>
      <c r="E1164" s="47"/>
      <c r="F1164" s="47"/>
      <c r="G1164" s="47"/>
      <c r="H1164" s="47"/>
      <c r="I1164" s="46"/>
      <c r="J1164" s="47"/>
      <c r="K1164" s="46"/>
      <c r="L1164" s="47"/>
      <c r="M1164" s="47"/>
    </row>
    <row r="1165" spans="3:13" ht="12.75">
      <c r="C1165" s="47"/>
      <c r="D1165" s="47"/>
      <c r="E1165" s="47"/>
      <c r="F1165" s="47"/>
      <c r="G1165" s="47"/>
      <c r="H1165" s="47"/>
      <c r="I1165" s="46"/>
      <c r="J1165" s="47"/>
      <c r="K1165" s="46"/>
      <c r="L1165" s="47"/>
      <c r="M1165" s="47"/>
    </row>
    <row r="1166" spans="3:13" ht="12.75">
      <c r="C1166" s="47"/>
      <c r="D1166" s="47"/>
      <c r="E1166" s="47"/>
      <c r="F1166" s="47"/>
      <c r="G1166" s="47"/>
      <c r="H1166" s="47"/>
      <c r="I1166" s="46"/>
      <c r="J1166" s="47"/>
      <c r="K1166" s="46"/>
      <c r="L1166" s="47"/>
      <c r="M1166" s="47"/>
    </row>
    <row r="1167" spans="3:13" ht="12.75">
      <c r="C1167" s="47"/>
      <c r="D1167" s="47"/>
      <c r="E1167" s="47"/>
      <c r="F1167" s="47"/>
      <c r="G1167" s="47"/>
      <c r="H1167" s="47"/>
      <c r="I1167" s="46"/>
      <c r="J1167" s="47"/>
      <c r="K1167" s="46"/>
      <c r="L1167" s="47"/>
      <c r="M1167" s="47"/>
    </row>
    <row r="1168" spans="3:13" ht="12.75">
      <c r="C1168" s="47"/>
      <c r="D1168" s="47"/>
      <c r="E1168" s="47"/>
      <c r="F1168" s="47"/>
      <c r="G1168" s="47"/>
      <c r="H1168" s="47"/>
      <c r="I1168" s="46"/>
      <c r="J1168" s="47"/>
      <c r="K1168" s="46"/>
      <c r="L1168" s="47"/>
      <c r="M1168" s="47"/>
    </row>
    <row r="1169" spans="3:13" ht="12.75">
      <c r="C1169" s="47"/>
      <c r="D1169" s="47"/>
      <c r="E1169" s="47"/>
      <c r="F1169" s="47"/>
      <c r="G1169" s="47"/>
      <c r="H1169" s="47"/>
      <c r="I1169" s="46"/>
      <c r="J1169" s="47"/>
      <c r="K1169" s="46"/>
      <c r="L1169" s="47"/>
      <c r="M1169" s="47"/>
    </row>
    <row r="1170" spans="3:13" ht="12.75">
      <c r="C1170" s="47"/>
      <c r="D1170" s="47"/>
      <c r="E1170" s="47"/>
      <c r="F1170" s="47"/>
      <c r="G1170" s="47"/>
      <c r="H1170" s="47"/>
      <c r="I1170" s="46"/>
      <c r="J1170" s="47"/>
      <c r="K1170" s="46"/>
      <c r="L1170" s="47"/>
      <c r="M1170" s="47"/>
    </row>
    <row r="1171" spans="3:13" ht="12.75">
      <c r="C1171" s="47"/>
      <c r="D1171" s="47"/>
      <c r="E1171" s="47"/>
      <c r="F1171" s="47"/>
      <c r="G1171" s="47"/>
      <c r="H1171" s="47"/>
      <c r="I1171" s="46"/>
      <c r="J1171" s="47"/>
      <c r="K1171" s="46"/>
      <c r="L1171" s="47"/>
      <c r="M1171" s="47"/>
    </row>
    <row r="1172" spans="3:13" ht="12.75">
      <c r="C1172" s="47"/>
      <c r="D1172" s="47"/>
      <c r="E1172" s="47"/>
      <c r="F1172" s="47"/>
      <c r="G1172" s="47"/>
      <c r="H1172" s="47"/>
      <c r="I1172" s="46"/>
      <c r="J1172" s="47"/>
      <c r="K1172" s="46"/>
      <c r="L1172" s="47"/>
      <c r="M1172" s="47"/>
    </row>
    <row r="1173" spans="3:13" ht="12.75">
      <c r="C1173" s="47"/>
      <c r="D1173" s="47"/>
      <c r="E1173" s="47"/>
      <c r="F1173" s="47"/>
      <c r="G1173" s="47"/>
      <c r="H1173" s="47"/>
      <c r="I1173" s="46"/>
      <c r="J1173" s="47"/>
      <c r="K1173" s="46"/>
      <c r="L1173" s="47"/>
      <c r="M1173" s="47"/>
    </row>
    <row r="1174" spans="3:13" ht="12.75">
      <c r="C1174" s="47"/>
      <c r="D1174" s="47"/>
      <c r="E1174" s="47"/>
      <c r="F1174" s="47"/>
      <c r="G1174" s="47"/>
      <c r="H1174" s="47"/>
      <c r="I1174" s="46"/>
      <c r="J1174" s="47"/>
      <c r="K1174" s="46"/>
      <c r="L1174" s="47"/>
      <c r="M1174" s="47"/>
    </row>
    <row r="1175" spans="3:13" ht="12.75">
      <c r="C1175" s="47"/>
      <c r="D1175" s="47"/>
      <c r="E1175" s="47"/>
      <c r="F1175" s="47"/>
      <c r="G1175" s="47"/>
      <c r="H1175" s="47"/>
      <c r="I1175" s="46"/>
      <c r="J1175" s="47"/>
      <c r="K1175" s="46"/>
      <c r="L1175" s="47"/>
      <c r="M1175" s="47"/>
    </row>
    <row r="1176" spans="3:13" ht="12.75">
      <c r="C1176" s="47"/>
      <c r="D1176" s="47"/>
      <c r="E1176" s="47"/>
      <c r="F1176" s="47"/>
      <c r="G1176" s="47"/>
      <c r="H1176" s="47"/>
      <c r="I1176" s="46"/>
      <c r="J1176" s="47"/>
      <c r="K1176" s="46"/>
      <c r="L1176" s="47"/>
      <c r="M1176" s="47"/>
    </row>
    <row r="1177" spans="3:13" ht="12.75">
      <c r="C1177" s="47"/>
      <c r="D1177" s="47"/>
      <c r="E1177" s="47"/>
      <c r="F1177" s="47"/>
      <c r="G1177" s="47"/>
      <c r="H1177" s="47"/>
      <c r="I1177" s="46"/>
      <c r="J1177" s="47"/>
      <c r="K1177" s="46"/>
      <c r="L1177" s="47"/>
      <c r="M1177" s="47"/>
    </row>
    <row r="1178" spans="3:13" ht="12.75">
      <c r="C1178" s="47"/>
      <c r="D1178" s="47"/>
      <c r="E1178" s="47"/>
      <c r="F1178" s="47"/>
      <c r="G1178" s="47"/>
      <c r="H1178" s="47"/>
      <c r="I1178" s="46"/>
      <c r="J1178" s="47"/>
      <c r="K1178" s="46"/>
      <c r="L1178" s="47"/>
      <c r="M1178" s="47"/>
    </row>
    <row r="1179" spans="3:13" ht="12.75">
      <c r="C1179" s="47"/>
      <c r="D1179" s="47"/>
      <c r="E1179" s="47"/>
      <c r="F1179" s="47"/>
      <c r="G1179" s="47"/>
      <c r="H1179" s="47"/>
      <c r="I1179" s="46"/>
      <c r="J1179" s="47"/>
      <c r="K1179" s="46"/>
      <c r="L1179" s="47"/>
      <c r="M1179" s="47"/>
    </row>
    <row r="1180" spans="3:13" ht="12.75">
      <c r="C1180" s="47"/>
      <c r="D1180" s="47"/>
      <c r="E1180" s="47"/>
      <c r="F1180" s="47"/>
      <c r="G1180" s="47"/>
      <c r="H1180" s="47"/>
      <c r="I1180" s="46"/>
      <c r="J1180" s="47"/>
      <c r="K1180" s="46"/>
      <c r="L1180" s="47"/>
      <c r="M1180" s="47"/>
    </row>
    <row r="1181" spans="3:13" ht="12.75">
      <c r="C1181" s="47"/>
      <c r="D1181" s="47"/>
      <c r="E1181" s="47"/>
      <c r="F1181" s="47"/>
      <c r="G1181" s="47"/>
      <c r="H1181" s="47"/>
      <c r="I1181" s="46"/>
      <c r="J1181" s="47"/>
      <c r="K1181" s="46"/>
      <c r="L1181" s="47"/>
      <c r="M1181" s="47"/>
    </row>
    <row r="1182" spans="3:13" ht="12.75">
      <c r="C1182" s="47"/>
      <c r="D1182" s="47"/>
      <c r="E1182" s="47"/>
      <c r="F1182" s="47"/>
      <c r="G1182" s="47"/>
      <c r="H1182" s="47"/>
      <c r="I1182" s="46"/>
      <c r="J1182" s="47"/>
      <c r="K1182" s="46"/>
      <c r="L1182" s="47"/>
      <c r="M1182" s="47"/>
    </row>
    <row r="1183" spans="3:13" ht="12.75">
      <c r="C1183" s="47"/>
      <c r="D1183" s="47"/>
      <c r="E1183" s="47"/>
      <c r="F1183" s="47"/>
      <c r="G1183" s="47"/>
      <c r="H1183" s="47"/>
      <c r="I1183" s="46"/>
      <c r="J1183" s="47"/>
      <c r="K1183" s="46"/>
      <c r="L1183" s="47"/>
      <c r="M1183" s="47"/>
    </row>
    <row r="1184" spans="3:13" ht="12.75">
      <c r="C1184" s="47"/>
      <c r="D1184" s="47"/>
      <c r="E1184" s="47"/>
      <c r="F1184" s="47"/>
      <c r="G1184" s="47"/>
      <c r="H1184" s="47"/>
      <c r="I1184" s="46"/>
      <c r="J1184" s="47"/>
      <c r="K1184" s="46"/>
      <c r="L1184" s="47"/>
      <c r="M1184" s="47"/>
    </row>
    <row r="1185" spans="3:13" ht="12.75">
      <c r="C1185" s="47"/>
      <c r="D1185" s="47"/>
      <c r="E1185" s="47"/>
      <c r="F1185" s="47"/>
      <c r="G1185" s="47"/>
      <c r="H1185" s="47"/>
      <c r="I1185" s="46"/>
      <c r="J1185" s="47"/>
      <c r="K1185" s="46"/>
      <c r="L1185" s="47"/>
      <c r="M1185" s="47"/>
    </row>
    <row r="1186" spans="3:13" ht="12.75">
      <c r="C1186" s="47"/>
      <c r="D1186" s="47"/>
      <c r="E1186" s="47"/>
      <c r="F1186" s="47"/>
      <c r="G1186" s="47"/>
      <c r="H1186" s="47"/>
      <c r="I1186" s="46"/>
      <c r="J1186" s="47"/>
      <c r="K1186" s="46"/>
      <c r="L1186" s="47"/>
      <c r="M1186" s="47"/>
    </row>
    <row r="1187" spans="3:13" ht="12.75">
      <c r="C1187" s="47"/>
      <c r="D1187" s="47"/>
      <c r="E1187" s="47"/>
      <c r="F1187" s="47"/>
      <c r="G1187" s="47"/>
      <c r="H1187" s="47"/>
      <c r="I1187" s="46"/>
      <c r="J1187" s="47"/>
      <c r="K1187" s="46"/>
      <c r="L1187" s="47"/>
      <c r="M1187" s="47"/>
    </row>
    <row r="1188" spans="3:13" ht="12.75">
      <c r="C1188" s="47"/>
      <c r="D1188" s="47"/>
      <c r="E1188" s="47"/>
      <c r="F1188" s="47"/>
      <c r="G1188" s="47"/>
      <c r="H1188" s="47"/>
      <c r="I1188" s="46"/>
      <c r="J1188" s="47"/>
      <c r="K1188" s="46"/>
      <c r="L1188" s="47"/>
      <c r="M1188" s="47"/>
    </row>
    <row r="1189" spans="3:13" ht="12.75">
      <c r="C1189" s="47"/>
      <c r="D1189" s="47"/>
      <c r="E1189" s="47"/>
      <c r="F1189" s="47"/>
      <c r="G1189" s="47"/>
      <c r="H1189" s="47"/>
      <c r="I1189" s="46"/>
      <c r="J1189" s="47"/>
      <c r="K1189" s="46"/>
      <c r="L1189" s="47"/>
      <c r="M1189" s="47"/>
    </row>
    <row r="1190" spans="3:13" ht="12.75">
      <c r="C1190" s="47"/>
      <c r="D1190" s="47"/>
      <c r="E1190" s="47"/>
      <c r="F1190" s="47"/>
      <c r="G1190" s="47"/>
      <c r="H1190" s="47"/>
      <c r="I1190" s="46"/>
      <c r="J1190" s="47"/>
      <c r="K1190" s="46"/>
      <c r="L1190" s="47"/>
      <c r="M1190" s="47"/>
    </row>
    <row r="1191" spans="3:13" ht="12.75">
      <c r="C1191" s="47"/>
      <c r="D1191" s="47"/>
      <c r="E1191" s="47"/>
      <c r="F1191" s="47"/>
      <c r="G1191" s="47"/>
      <c r="H1191" s="47"/>
      <c r="I1191" s="46"/>
      <c r="J1191" s="47"/>
      <c r="K1191" s="46"/>
      <c r="L1191" s="47"/>
      <c r="M1191" s="47"/>
    </row>
    <row r="1192" spans="3:13" ht="12.75">
      <c r="C1192" s="47"/>
      <c r="D1192" s="47"/>
      <c r="E1192" s="47"/>
      <c r="F1192" s="47"/>
      <c r="G1192" s="47"/>
      <c r="H1192" s="47"/>
      <c r="I1192" s="46"/>
      <c r="J1192" s="47"/>
      <c r="K1192" s="46"/>
      <c r="L1192" s="47"/>
      <c r="M1192" s="47"/>
    </row>
    <row r="1193" spans="3:13" ht="12.75">
      <c r="C1193" s="47"/>
      <c r="D1193" s="47"/>
      <c r="E1193" s="47"/>
      <c r="F1193" s="47"/>
      <c r="G1193" s="47"/>
      <c r="H1193" s="47"/>
      <c r="I1193" s="46"/>
      <c r="J1193" s="47"/>
      <c r="K1193" s="46"/>
      <c r="L1193" s="47"/>
      <c r="M1193" s="47"/>
    </row>
    <row r="1194" spans="3:13" ht="12.75">
      <c r="C1194" s="47"/>
      <c r="D1194" s="47"/>
      <c r="E1194" s="47"/>
      <c r="F1194" s="47"/>
      <c r="G1194" s="47"/>
      <c r="H1194" s="47"/>
      <c r="I1194" s="46"/>
      <c r="J1194" s="47"/>
      <c r="K1194" s="46"/>
      <c r="L1194" s="47"/>
      <c r="M1194" s="47"/>
    </row>
    <row r="1195" spans="3:13" ht="12.75">
      <c r="C1195" s="47"/>
      <c r="D1195" s="47"/>
      <c r="E1195" s="47"/>
      <c r="F1195" s="47"/>
      <c r="G1195" s="47"/>
      <c r="H1195" s="47"/>
      <c r="I1195" s="46"/>
      <c r="J1195" s="47"/>
      <c r="K1195" s="46"/>
      <c r="L1195" s="47"/>
      <c r="M1195" s="47"/>
    </row>
    <row r="1196" spans="3:13" ht="12.75">
      <c r="C1196" s="47"/>
      <c r="D1196" s="47"/>
      <c r="E1196" s="47"/>
      <c r="F1196" s="47"/>
      <c r="G1196" s="47"/>
      <c r="H1196" s="47"/>
      <c r="I1196" s="46"/>
      <c r="J1196" s="47"/>
      <c r="K1196" s="46"/>
      <c r="L1196" s="47"/>
      <c r="M1196" s="47"/>
    </row>
    <row r="1197" spans="3:13" ht="12.75">
      <c r="C1197" s="47"/>
      <c r="D1197" s="47"/>
      <c r="E1197" s="47"/>
      <c r="F1197" s="47"/>
      <c r="G1197" s="47"/>
      <c r="H1197" s="47"/>
      <c r="I1197" s="46"/>
      <c r="J1197" s="47"/>
      <c r="K1197" s="46"/>
      <c r="L1197" s="47"/>
      <c r="M1197" s="47"/>
    </row>
    <row r="1198" spans="3:13" ht="12.75">
      <c r="C1198" s="47"/>
      <c r="D1198" s="47"/>
      <c r="E1198" s="47"/>
      <c r="F1198" s="47"/>
      <c r="G1198" s="47"/>
      <c r="H1198" s="47"/>
      <c r="I1198" s="46"/>
      <c r="J1198" s="47"/>
      <c r="K1198" s="46"/>
      <c r="L1198" s="47"/>
      <c r="M1198" s="47"/>
    </row>
    <row r="1199" spans="3:13" ht="12.75">
      <c r="C1199" s="47"/>
      <c r="D1199" s="47"/>
      <c r="E1199" s="47"/>
      <c r="F1199" s="47"/>
      <c r="G1199" s="47"/>
      <c r="H1199" s="47"/>
      <c r="I1199" s="46"/>
      <c r="J1199" s="47"/>
      <c r="K1199" s="46"/>
      <c r="L1199" s="47"/>
      <c r="M1199" s="47"/>
    </row>
    <row r="1200" spans="3:13" ht="12.75">
      <c r="C1200" s="47"/>
      <c r="D1200" s="47"/>
      <c r="E1200" s="47"/>
      <c r="F1200" s="47"/>
      <c r="G1200" s="47"/>
      <c r="H1200" s="47"/>
      <c r="I1200" s="46"/>
      <c r="J1200" s="47"/>
      <c r="K1200" s="46"/>
      <c r="L1200" s="47"/>
      <c r="M1200" s="47"/>
    </row>
    <row r="1201" spans="3:13" ht="12.75">
      <c r="C1201" s="47"/>
      <c r="D1201" s="47"/>
      <c r="E1201" s="47"/>
      <c r="F1201" s="47"/>
      <c r="G1201" s="47"/>
      <c r="H1201" s="47"/>
      <c r="I1201" s="46"/>
      <c r="J1201" s="47"/>
      <c r="K1201" s="46"/>
      <c r="L1201" s="47"/>
      <c r="M1201" s="47"/>
    </row>
    <row r="1202" spans="3:13" ht="12.75">
      <c r="C1202" s="47"/>
      <c r="D1202" s="47"/>
      <c r="E1202" s="47"/>
      <c r="F1202" s="47"/>
      <c r="G1202" s="47"/>
      <c r="H1202" s="47"/>
      <c r="I1202" s="46"/>
      <c r="J1202" s="47"/>
      <c r="K1202" s="46"/>
      <c r="L1202" s="47"/>
      <c r="M1202" s="47"/>
    </row>
    <row r="1203" spans="3:13" ht="12.75">
      <c r="C1203" s="47"/>
      <c r="D1203" s="47"/>
      <c r="E1203" s="47"/>
      <c r="F1203" s="47"/>
      <c r="G1203" s="47"/>
      <c r="H1203" s="47"/>
      <c r="I1203" s="46"/>
      <c r="J1203" s="47"/>
      <c r="K1203" s="46"/>
      <c r="L1203" s="47"/>
      <c r="M1203" s="47"/>
    </row>
    <row r="1204" spans="3:13" ht="12.75">
      <c r="C1204" s="47"/>
      <c r="D1204" s="47"/>
      <c r="E1204" s="47"/>
      <c r="F1204" s="47"/>
      <c r="G1204" s="47"/>
      <c r="H1204" s="47"/>
      <c r="I1204" s="46"/>
      <c r="J1204" s="47"/>
      <c r="K1204" s="46"/>
      <c r="L1204" s="47"/>
      <c r="M1204" s="47"/>
    </row>
    <row r="1205" spans="3:13" ht="12.75">
      <c r="C1205" s="47"/>
      <c r="D1205" s="47"/>
      <c r="E1205" s="47"/>
      <c r="F1205" s="47"/>
      <c r="G1205" s="47"/>
      <c r="H1205" s="47"/>
      <c r="I1205" s="46"/>
      <c r="J1205" s="47"/>
      <c r="K1205" s="46"/>
      <c r="L1205" s="47"/>
      <c r="M1205" s="47"/>
    </row>
    <row r="1206" spans="3:13" ht="12.75">
      <c r="C1206" s="47"/>
      <c r="D1206" s="47"/>
      <c r="E1206" s="47"/>
      <c r="F1206" s="47"/>
      <c r="G1206" s="47"/>
      <c r="H1206" s="47"/>
      <c r="I1206" s="46"/>
      <c r="J1206" s="47"/>
      <c r="K1206" s="46"/>
      <c r="L1206" s="47"/>
      <c r="M1206" s="47"/>
    </row>
    <row r="1207" spans="3:13" ht="12.75">
      <c r="C1207" s="47"/>
      <c r="D1207" s="47"/>
      <c r="E1207" s="47"/>
      <c r="F1207" s="47"/>
      <c r="G1207" s="47"/>
      <c r="H1207" s="47"/>
      <c r="I1207" s="46"/>
      <c r="J1207" s="47"/>
      <c r="K1207" s="46"/>
      <c r="L1207" s="47"/>
      <c r="M1207" s="47"/>
    </row>
    <row r="1208" spans="3:13" ht="12.75">
      <c r="C1208" s="47"/>
      <c r="D1208" s="47"/>
      <c r="E1208" s="47"/>
      <c r="F1208" s="47"/>
      <c r="G1208" s="47"/>
      <c r="H1208" s="47"/>
      <c r="I1208" s="46"/>
      <c r="J1208" s="47"/>
      <c r="K1208" s="46"/>
      <c r="L1208" s="47"/>
      <c r="M1208" s="47"/>
    </row>
    <row r="1209" spans="3:13" ht="12.75">
      <c r="C1209" s="47"/>
      <c r="D1209" s="47"/>
      <c r="E1209" s="47"/>
      <c r="F1209" s="47"/>
      <c r="G1209" s="47"/>
      <c r="H1209" s="47"/>
      <c r="I1209" s="46"/>
      <c r="J1209" s="47"/>
      <c r="K1209" s="46"/>
      <c r="L1209" s="47"/>
      <c r="M1209" s="47"/>
    </row>
    <row r="1210" spans="3:13" ht="12.75">
      <c r="C1210" s="47"/>
      <c r="D1210" s="47"/>
      <c r="E1210" s="47"/>
      <c r="F1210" s="47"/>
      <c r="G1210" s="47"/>
      <c r="H1210" s="47"/>
      <c r="I1210" s="46"/>
      <c r="J1210" s="47"/>
      <c r="K1210" s="46"/>
      <c r="L1210" s="47"/>
      <c r="M1210" s="47"/>
    </row>
    <row r="1211" spans="3:13" ht="12.75">
      <c r="C1211" s="47"/>
      <c r="D1211" s="47"/>
      <c r="E1211" s="47"/>
      <c r="F1211" s="47"/>
      <c r="G1211" s="47"/>
      <c r="H1211" s="47"/>
      <c r="I1211" s="46"/>
      <c r="J1211" s="47"/>
      <c r="K1211" s="46"/>
      <c r="L1211" s="47"/>
      <c r="M1211" s="47"/>
    </row>
    <row r="1212" spans="3:13" ht="12.75">
      <c r="C1212" s="47"/>
      <c r="D1212" s="47"/>
      <c r="E1212" s="47"/>
      <c r="F1212" s="47"/>
      <c r="G1212" s="47"/>
      <c r="H1212" s="47"/>
      <c r="I1212" s="46"/>
      <c r="J1212" s="47"/>
      <c r="K1212" s="46"/>
      <c r="L1212" s="47"/>
      <c r="M1212" s="47"/>
    </row>
    <row r="1213" spans="3:13" ht="12.75">
      <c r="C1213" s="47"/>
      <c r="D1213" s="47"/>
      <c r="E1213" s="47"/>
      <c r="F1213" s="47"/>
      <c r="G1213" s="47"/>
      <c r="H1213" s="47"/>
      <c r="I1213" s="46"/>
      <c r="J1213" s="47"/>
      <c r="K1213" s="46"/>
      <c r="L1213" s="47"/>
      <c r="M1213" s="47"/>
    </row>
    <row r="1214" spans="3:13" ht="12.75">
      <c r="C1214" s="47"/>
      <c r="D1214" s="47"/>
      <c r="E1214" s="47"/>
      <c r="F1214" s="47"/>
      <c r="G1214" s="47"/>
      <c r="H1214" s="47"/>
      <c r="I1214" s="46"/>
      <c r="J1214" s="47"/>
      <c r="K1214" s="46"/>
      <c r="L1214" s="47"/>
      <c r="M1214" s="47"/>
    </row>
    <row r="1215" spans="3:13" ht="12.75">
      <c r="C1215" s="47"/>
      <c r="D1215" s="47"/>
      <c r="E1215" s="47"/>
      <c r="F1215" s="47"/>
      <c r="G1215" s="47"/>
      <c r="H1215" s="47"/>
      <c r="I1215" s="46"/>
      <c r="J1215" s="47"/>
      <c r="K1215" s="46"/>
      <c r="L1215" s="47"/>
      <c r="M1215" s="47"/>
    </row>
    <row r="1216" spans="3:13" ht="12.75">
      <c r="C1216" s="47"/>
      <c r="D1216" s="47"/>
      <c r="E1216" s="47"/>
      <c r="F1216" s="47"/>
      <c r="G1216" s="47"/>
      <c r="H1216" s="47"/>
      <c r="I1216" s="46"/>
      <c r="J1216" s="47"/>
      <c r="K1216" s="46"/>
      <c r="L1216" s="47"/>
      <c r="M1216" s="47"/>
    </row>
    <row r="1217" spans="3:13" ht="12.75">
      <c r="C1217" s="47"/>
      <c r="D1217" s="47"/>
      <c r="E1217" s="47"/>
      <c r="F1217" s="47"/>
      <c r="G1217" s="47"/>
      <c r="H1217" s="47"/>
      <c r="I1217" s="46"/>
      <c r="J1217" s="47"/>
      <c r="K1217" s="46"/>
      <c r="L1217" s="47"/>
      <c r="M1217" s="47"/>
    </row>
    <row r="1218" spans="3:13" ht="12.75">
      <c r="C1218" s="47"/>
      <c r="D1218" s="47"/>
      <c r="E1218" s="47"/>
      <c r="F1218" s="47"/>
      <c r="G1218" s="47"/>
      <c r="H1218" s="47"/>
      <c r="I1218" s="46"/>
      <c r="J1218" s="47"/>
      <c r="K1218" s="46"/>
      <c r="L1218" s="47"/>
      <c r="M1218" s="47"/>
    </row>
    <row r="1219" spans="3:13" ht="12.75">
      <c r="C1219" s="47"/>
      <c r="D1219" s="47"/>
      <c r="E1219" s="47"/>
      <c r="F1219" s="47"/>
      <c r="G1219" s="47"/>
      <c r="H1219" s="47"/>
      <c r="I1219" s="46"/>
      <c r="J1219" s="47"/>
      <c r="K1219" s="46"/>
      <c r="L1219" s="47"/>
      <c r="M1219" s="47"/>
    </row>
    <row r="1220" spans="3:13" ht="12.75">
      <c r="C1220" s="47"/>
      <c r="D1220" s="47"/>
      <c r="E1220" s="47"/>
      <c r="F1220" s="47"/>
      <c r="G1220" s="47"/>
      <c r="H1220" s="47"/>
      <c r="I1220" s="46"/>
      <c r="J1220" s="47"/>
      <c r="K1220" s="46"/>
      <c r="L1220" s="47"/>
      <c r="M1220" s="47"/>
    </row>
    <row r="1221" spans="3:13" ht="12.75">
      <c r="C1221" s="47"/>
      <c r="D1221" s="47"/>
      <c r="E1221" s="47"/>
      <c r="F1221" s="47"/>
      <c r="G1221" s="47"/>
      <c r="H1221" s="47"/>
      <c r="I1221" s="46"/>
      <c r="J1221" s="47"/>
      <c r="K1221" s="46"/>
      <c r="L1221" s="47"/>
      <c r="M1221" s="47"/>
    </row>
    <row r="1222" spans="3:13" ht="12.75">
      <c r="C1222" s="47"/>
      <c r="D1222" s="47"/>
      <c r="E1222" s="47"/>
      <c r="F1222" s="47"/>
      <c r="G1222" s="47"/>
      <c r="H1222" s="47"/>
      <c r="I1222" s="46"/>
      <c r="J1222" s="47"/>
      <c r="K1222" s="46"/>
      <c r="L1222" s="47"/>
      <c r="M1222" s="47"/>
    </row>
    <row r="1223" spans="3:13" ht="12.75">
      <c r="C1223" s="47"/>
      <c r="D1223" s="47"/>
      <c r="E1223" s="47"/>
      <c r="F1223" s="47"/>
      <c r="G1223" s="47"/>
      <c r="H1223" s="47"/>
      <c r="I1223" s="46"/>
      <c r="J1223" s="47"/>
      <c r="K1223" s="46"/>
      <c r="L1223" s="47"/>
      <c r="M1223" s="47"/>
    </row>
    <row r="1224" spans="3:13" ht="12.75">
      <c r="C1224" s="47"/>
      <c r="D1224" s="47"/>
      <c r="E1224" s="47"/>
      <c r="F1224" s="47"/>
      <c r="G1224" s="47"/>
      <c r="H1224" s="47"/>
      <c r="I1224" s="46"/>
      <c r="J1224" s="47"/>
      <c r="K1224" s="46"/>
      <c r="L1224" s="47"/>
      <c r="M1224" s="47"/>
    </row>
    <row r="1225" spans="3:13" ht="12.75">
      <c r="C1225" s="47"/>
      <c r="D1225" s="47"/>
      <c r="E1225" s="47"/>
      <c r="F1225" s="47"/>
      <c r="G1225" s="47"/>
      <c r="H1225" s="47"/>
      <c r="I1225" s="46"/>
      <c r="J1225" s="47"/>
      <c r="K1225" s="46"/>
      <c r="L1225" s="47"/>
      <c r="M1225" s="47"/>
    </row>
    <row r="1226" spans="3:13" ht="12.75">
      <c r="C1226" s="47"/>
      <c r="D1226" s="47"/>
      <c r="E1226" s="47"/>
      <c r="F1226" s="47"/>
      <c r="G1226" s="47"/>
      <c r="H1226" s="47"/>
      <c r="I1226" s="46"/>
      <c r="J1226" s="47"/>
      <c r="K1226" s="46"/>
      <c r="L1226" s="47"/>
      <c r="M1226" s="47"/>
    </row>
    <row r="1227" spans="3:13" ht="12.75">
      <c r="C1227" s="47"/>
      <c r="D1227" s="47"/>
      <c r="E1227" s="47"/>
      <c r="F1227" s="47"/>
      <c r="G1227" s="47"/>
      <c r="H1227" s="47"/>
      <c r="I1227" s="46"/>
      <c r="J1227" s="47"/>
      <c r="K1227" s="46"/>
      <c r="L1227" s="47"/>
      <c r="M1227" s="47"/>
    </row>
    <row r="1228" spans="3:13" ht="12.75">
      <c r="C1228" s="47"/>
      <c r="D1228" s="47"/>
      <c r="E1228" s="47"/>
      <c r="F1228" s="47"/>
      <c r="G1228" s="47"/>
      <c r="H1228" s="47"/>
      <c r="I1228" s="46"/>
      <c r="J1228" s="47"/>
      <c r="K1228" s="46"/>
      <c r="L1228" s="47"/>
      <c r="M1228" s="47"/>
    </row>
    <row r="1229" spans="3:13" ht="12.75">
      <c r="C1229" s="47"/>
      <c r="D1229" s="47"/>
      <c r="E1229" s="47"/>
      <c r="F1229" s="47"/>
      <c r="G1229" s="47"/>
      <c r="H1229" s="47"/>
      <c r="I1229" s="46"/>
      <c r="J1229" s="47"/>
      <c r="K1229" s="46"/>
      <c r="L1229" s="47"/>
      <c r="M1229" s="47"/>
    </row>
    <row r="1230" spans="3:13" ht="12.75">
      <c r="C1230" s="47"/>
      <c r="D1230" s="47"/>
      <c r="E1230" s="47"/>
      <c r="F1230" s="47"/>
      <c r="G1230" s="47"/>
      <c r="H1230" s="47"/>
      <c r="I1230" s="46"/>
      <c r="J1230" s="47"/>
      <c r="K1230" s="46"/>
      <c r="L1230" s="47"/>
      <c r="M1230" s="47"/>
    </row>
    <row r="1231" spans="3:13" ht="12.75">
      <c r="C1231" s="47"/>
      <c r="D1231" s="47"/>
      <c r="E1231" s="47"/>
      <c r="F1231" s="47"/>
      <c r="G1231" s="47"/>
      <c r="H1231" s="47"/>
      <c r="I1231" s="46"/>
      <c r="J1231" s="47"/>
      <c r="K1231" s="46"/>
      <c r="L1231" s="47"/>
      <c r="M1231" s="47"/>
    </row>
    <row r="1232" spans="3:13" ht="12.75">
      <c r="C1232" s="47"/>
      <c r="D1232" s="47"/>
      <c r="E1232" s="47"/>
      <c r="F1232" s="47"/>
      <c r="G1232" s="47"/>
      <c r="H1232" s="47"/>
      <c r="I1232" s="46"/>
      <c r="J1232" s="47"/>
      <c r="K1232" s="46"/>
      <c r="L1232" s="47"/>
      <c r="M1232" s="47"/>
    </row>
    <row r="1233" spans="3:13" ht="12.75">
      <c r="C1233" s="47"/>
      <c r="D1233" s="47"/>
      <c r="E1233" s="47"/>
      <c r="F1233" s="47"/>
      <c r="G1233" s="47"/>
      <c r="H1233" s="47"/>
      <c r="I1233" s="46"/>
      <c r="J1233" s="47"/>
      <c r="K1233" s="46"/>
      <c r="L1233" s="47"/>
      <c r="M1233" s="47"/>
    </row>
    <row r="1234" spans="3:13" ht="12.75">
      <c r="C1234" s="47"/>
      <c r="D1234" s="47"/>
      <c r="E1234" s="47"/>
      <c r="F1234" s="47"/>
      <c r="G1234" s="47"/>
      <c r="H1234" s="47"/>
      <c r="I1234" s="46"/>
      <c r="J1234" s="47"/>
      <c r="K1234" s="46"/>
      <c r="L1234" s="47"/>
      <c r="M1234" s="47"/>
    </row>
    <row r="1235" spans="3:13" ht="12.75">
      <c r="C1235" s="47"/>
      <c r="D1235" s="47"/>
      <c r="E1235" s="47"/>
      <c r="F1235" s="47"/>
      <c r="G1235" s="47"/>
      <c r="H1235" s="47"/>
      <c r="I1235" s="46"/>
      <c r="J1235" s="47"/>
      <c r="K1235" s="46"/>
      <c r="L1235" s="47"/>
      <c r="M1235" s="47"/>
    </row>
    <row r="1236" spans="3:13" ht="12.75">
      <c r="C1236" s="47"/>
      <c r="D1236" s="47"/>
      <c r="E1236" s="47"/>
      <c r="F1236" s="47"/>
      <c r="G1236" s="47"/>
      <c r="H1236" s="47"/>
      <c r="I1236" s="46"/>
      <c r="J1236" s="47"/>
      <c r="K1236" s="46"/>
      <c r="L1236" s="47"/>
      <c r="M1236" s="47"/>
    </row>
    <row r="1237" spans="3:13" ht="12.75">
      <c r="C1237" s="47"/>
      <c r="D1237" s="47"/>
      <c r="E1237" s="47"/>
      <c r="F1237" s="47"/>
      <c r="G1237" s="47"/>
      <c r="H1237" s="47"/>
      <c r="I1237" s="46"/>
      <c r="J1237" s="47"/>
      <c r="K1237" s="46"/>
      <c r="L1237" s="47"/>
      <c r="M1237" s="47"/>
    </row>
    <row r="1238" spans="3:13" ht="12.75">
      <c r="C1238" s="47"/>
      <c r="D1238" s="47"/>
      <c r="E1238" s="47"/>
      <c r="F1238" s="47"/>
      <c r="G1238" s="47"/>
      <c r="H1238" s="47"/>
      <c r="I1238" s="46"/>
      <c r="J1238" s="47"/>
      <c r="K1238" s="46"/>
      <c r="L1238" s="47"/>
      <c r="M1238" s="47"/>
    </row>
    <row r="1239" spans="3:13" ht="12.75">
      <c r="C1239" s="47"/>
      <c r="D1239" s="47"/>
      <c r="E1239" s="47"/>
      <c r="F1239" s="47"/>
      <c r="G1239" s="47"/>
      <c r="H1239" s="47"/>
      <c r="I1239" s="46"/>
      <c r="J1239" s="47"/>
      <c r="K1239" s="46"/>
      <c r="L1239" s="47"/>
      <c r="M1239" s="47"/>
    </row>
    <row r="1240" spans="3:13" ht="12.75">
      <c r="C1240" s="47"/>
      <c r="D1240" s="47"/>
      <c r="E1240" s="47"/>
      <c r="F1240" s="47"/>
      <c r="G1240" s="47"/>
      <c r="H1240" s="47"/>
      <c r="I1240" s="46"/>
      <c r="J1240" s="47"/>
      <c r="K1240" s="46"/>
      <c r="L1240" s="47"/>
      <c r="M1240" s="47"/>
    </row>
    <row r="1241" spans="3:13" ht="12.75">
      <c r="C1241" s="47"/>
      <c r="D1241" s="47"/>
      <c r="E1241" s="47"/>
      <c r="F1241" s="47"/>
      <c r="G1241" s="47"/>
      <c r="H1241" s="47"/>
      <c r="I1241" s="46"/>
      <c r="J1241" s="47"/>
      <c r="K1241" s="46"/>
      <c r="L1241" s="47"/>
      <c r="M1241" s="47"/>
    </row>
    <row r="1242" spans="3:13" ht="12.75">
      <c r="C1242" s="47"/>
      <c r="D1242" s="47"/>
      <c r="E1242" s="47"/>
      <c r="F1242" s="47"/>
      <c r="G1242" s="47"/>
      <c r="H1242" s="47"/>
      <c r="I1242" s="46"/>
      <c r="J1242" s="47"/>
      <c r="K1242" s="46"/>
      <c r="L1242" s="47"/>
      <c r="M1242" s="47"/>
    </row>
    <row r="1243" spans="3:13" ht="12.75">
      <c r="C1243" s="47"/>
      <c r="D1243" s="47"/>
      <c r="E1243" s="47"/>
      <c r="F1243" s="47"/>
      <c r="G1243" s="47"/>
      <c r="H1243" s="47"/>
      <c r="I1243" s="46"/>
      <c r="J1243" s="47"/>
      <c r="K1243" s="46"/>
      <c r="L1243" s="47"/>
      <c r="M1243" s="47"/>
    </row>
    <row r="1244" spans="3:13" ht="12.75">
      <c r="C1244" s="47"/>
      <c r="D1244" s="47"/>
      <c r="E1244" s="47"/>
      <c r="F1244" s="47"/>
      <c r="G1244" s="47"/>
      <c r="H1244" s="47"/>
      <c r="I1244" s="46"/>
      <c r="J1244" s="47"/>
      <c r="K1244" s="46"/>
      <c r="L1244" s="47"/>
      <c r="M1244" s="47"/>
    </row>
    <row r="1245" spans="3:13" ht="12.75">
      <c r="C1245" s="47"/>
      <c r="D1245" s="47"/>
      <c r="E1245" s="47"/>
      <c r="F1245" s="47"/>
      <c r="G1245" s="47"/>
      <c r="H1245" s="47"/>
      <c r="I1245" s="46"/>
      <c r="J1245" s="47"/>
      <c r="K1245" s="46"/>
      <c r="L1245" s="47"/>
      <c r="M1245" s="47"/>
    </row>
    <row r="1246" spans="3:13" ht="12.75">
      <c r="C1246" s="47"/>
      <c r="D1246" s="47"/>
      <c r="E1246" s="47"/>
      <c r="F1246" s="47"/>
      <c r="G1246" s="47"/>
      <c r="H1246" s="47"/>
      <c r="I1246" s="46"/>
      <c r="J1246" s="47"/>
      <c r="K1246" s="46"/>
      <c r="L1246" s="47"/>
      <c r="M1246" s="47"/>
    </row>
    <row r="1247" spans="3:13" ht="12.75">
      <c r="C1247" s="47"/>
      <c r="D1247" s="47"/>
      <c r="E1247" s="47"/>
      <c r="F1247" s="47"/>
      <c r="G1247" s="47"/>
      <c r="H1247" s="47"/>
      <c r="I1247" s="46"/>
      <c r="J1247" s="47"/>
      <c r="K1247" s="46"/>
      <c r="L1247" s="47"/>
      <c r="M1247" s="47"/>
    </row>
    <row r="1248" spans="3:13" ht="12.75">
      <c r="C1248" s="47"/>
      <c r="D1248" s="47"/>
      <c r="E1248" s="47"/>
      <c r="F1248" s="47"/>
      <c r="G1248" s="47"/>
      <c r="H1248" s="47"/>
      <c r="I1248" s="46"/>
      <c r="J1248" s="47"/>
      <c r="K1248" s="46"/>
      <c r="L1248" s="47"/>
      <c r="M1248" s="47"/>
    </row>
    <row r="1249" spans="3:13" ht="12.75">
      <c r="C1249" s="47"/>
      <c r="D1249" s="47"/>
      <c r="E1249" s="47"/>
      <c r="F1249" s="47"/>
      <c r="G1249" s="47"/>
      <c r="H1249" s="47"/>
      <c r="I1249" s="46"/>
      <c r="J1249" s="47"/>
      <c r="K1249" s="46"/>
      <c r="L1249" s="47"/>
      <c r="M1249" s="47"/>
    </row>
    <row r="1250" spans="3:13" ht="12.75">
      <c r="C1250" s="47"/>
      <c r="D1250" s="47"/>
      <c r="E1250" s="47"/>
      <c r="F1250" s="47"/>
      <c r="G1250" s="47"/>
      <c r="H1250" s="47"/>
      <c r="I1250" s="46"/>
      <c r="J1250" s="47"/>
      <c r="K1250" s="46"/>
      <c r="L1250" s="47"/>
      <c r="M1250" s="47"/>
    </row>
    <row r="1251" spans="3:13" ht="12.75">
      <c r="C1251" s="47"/>
      <c r="D1251" s="47"/>
      <c r="E1251" s="47"/>
      <c r="F1251" s="47"/>
      <c r="G1251" s="47"/>
      <c r="H1251" s="47"/>
      <c r="I1251" s="46"/>
      <c r="J1251" s="47"/>
      <c r="K1251" s="46"/>
      <c r="L1251" s="47"/>
      <c r="M1251" s="47"/>
    </row>
    <row r="1252" spans="3:13" ht="12.75">
      <c r="C1252" s="47"/>
      <c r="D1252" s="47"/>
      <c r="E1252" s="47"/>
      <c r="F1252" s="47"/>
      <c r="G1252" s="47"/>
      <c r="H1252" s="47"/>
      <c r="I1252" s="46"/>
      <c r="J1252" s="47"/>
      <c r="K1252" s="46"/>
      <c r="L1252" s="47"/>
      <c r="M1252" s="47"/>
    </row>
    <row r="1253" spans="3:13" ht="12.75">
      <c r="C1253" s="47"/>
      <c r="D1253" s="47"/>
      <c r="E1253" s="47"/>
      <c r="F1253" s="47"/>
      <c r="G1253" s="47"/>
      <c r="H1253" s="47"/>
      <c r="I1253" s="46"/>
      <c r="J1253" s="47"/>
      <c r="K1253" s="46"/>
      <c r="L1253" s="47"/>
      <c r="M1253" s="47"/>
    </row>
    <row r="1254" spans="3:13" ht="12.75">
      <c r="C1254" s="47"/>
      <c r="D1254" s="47"/>
      <c r="E1254" s="47"/>
      <c r="F1254" s="47"/>
      <c r="G1254" s="47"/>
      <c r="H1254" s="47"/>
      <c r="I1254" s="46"/>
      <c r="J1254" s="47"/>
      <c r="K1254" s="46"/>
      <c r="L1254" s="47"/>
      <c r="M1254" s="47"/>
    </row>
    <row r="1255" spans="3:13" ht="12.75">
      <c r="C1255" s="47"/>
      <c r="D1255" s="47"/>
      <c r="E1255" s="47"/>
      <c r="F1255" s="47"/>
      <c r="G1255" s="47"/>
      <c r="H1255" s="47"/>
      <c r="I1255" s="46"/>
      <c r="J1255" s="47"/>
      <c r="K1255" s="46"/>
      <c r="L1255" s="47"/>
      <c r="M1255" s="47"/>
    </row>
    <row r="1256" spans="3:13" ht="12.75">
      <c r="C1256" s="47"/>
      <c r="D1256" s="47"/>
      <c r="E1256" s="47"/>
      <c r="F1256" s="47"/>
      <c r="G1256" s="47"/>
      <c r="H1256" s="47"/>
      <c r="I1256" s="46"/>
      <c r="J1256" s="47"/>
      <c r="K1256" s="46"/>
      <c r="L1256" s="47"/>
      <c r="M1256" s="47"/>
    </row>
    <row r="1257" spans="3:13" ht="12.75">
      <c r="C1257" s="47"/>
      <c r="D1257" s="47"/>
      <c r="E1257" s="47"/>
      <c r="F1257" s="47"/>
      <c r="G1257" s="47"/>
      <c r="H1257" s="47"/>
      <c r="I1257" s="46"/>
      <c r="J1257" s="47"/>
      <c r="K1257" s="46"/>
      <c r="L1257" s="47"/>
      <c r="M1257" s="47"/>
    </row>
    <row r="1258" spans="3:13" ht="12.75">
      <c r="C1258" s="47"/>
      <c r="D1258" s="47"/>
      <c r="E1258" s="47"/>
      <c r="F1258" s="47"/>
      <c r="G1258" s="47"/>
      <c r="H1258" s="47"/>
      <c r="I1258" s="46"/>
      <c r="J1258" s="47"/>
      <c r="K1258" s="46"/>
      <c r="L1258" s="47"/>
      <c r="M1258" s="47"/>
    </row>
    <row r="1259" spans="3:13" ht="12.75">
      <c r="C1259" s="47"/>
      <c r="D1259" s="47"/>
      <c r="E1259" s="47"/>
      <c r="F1259" s="47"/>
      <c r="G1259" s="47"/>
      <c r="H1259" s="47"/>
      <c r="I1259" s="46"/>
      <c r="J1259" s="47"/>
      <c r="K1259" s="46"/>
      <c r="L1259" s="47"/>
      <c r="M1259" s="47"/>
    </row>
    <row r="1260" spans="3:13" ht="12.75">
      <c r="C1260" s="47"/>
      <c r="D1260" s="47"/>
      <c r="E1260" s="47"/>
      <c r="F1260" s="47"/>
      <c r="G1260" s="47"/>
      <c r="H1260" s="47"/>
      <c r="I1260" s="46"/>
      <c r="J1260" s="47"/>
      <c r="K1260" s="46"/>
      <c r="L1260" s="47"/>
      <c r="M1260" s="47"/>
    </row>
    <row r="1261" spans="3:13" ht="12.75">
      <c r="C1261" s="47"/>
      <c r="D1261" s="47"/>
      <c r="E1261" s="47"/>
      <c r="F1261" s="47"/>
      <c r="G1261" s="47"/>
      <c r="H1261" s="47"/>
      <c r="I1261" s="46"/>
      <c r="J1261" s="47"/>
      <c r="K1261" s="46"/>
      <c r="L1261" s="47"/>
      <c r="M1261" s="47"/>
    </row>
    <row r="1262" spans="3:13" ht="12.75">
      <c r="C1262" s="47"/>
      <c r="D1262" s="47"/>
      <c r="E1262" s="47"/>
      <c r="F1262" s="47"/>
      <c r="G1262" s="47"/>
      <c r="H1262" s="47"/>
      <c r="I1262" s="46"/>
      <c r="J1262" s="47"/>
      <c r="K1262" s="46"/>
      <c r="L1262" s="47"/>
      <c r="M1262" s="47"/>
    </row>
    <row r="1263" spans="3:13" ht="12.75">
      <c r="C1263" s="47"/>
      <c r="D1263" s="47"/>
      <c r="E1263" s="47"/>
      <c r="F1263" s="47"/>
      <c r="G1263" s="47"/>
      <c r="H1263" s="47"/>
      <c r="I1263" s="46"/>
      <c r="J1263" s="47"/>
      <c r="K1263" s="46"/>
      <c r="L1263" s="47"/>
      <c r="M1263" s="47"/>
    </row>
    <row r="1264" spans="3:13" ht="12.75">
      <c r="C1264" s="47"/>
      <c r="D1264" s="47"/>
      <c r="E1264" s="47"/>
      <c r="F1264" s="47"/>
      <c r="G1264" s="47"/>
      <c r="H1264" s="47"/>
      <c r="I1264" s="46"/>
      <c r="J1264" s="47"/>
      <c r="K1264" s="46"/>
      <c r="L1264" s="47"/>
      <c r="M1264" s="47"/>
    </row>
    <row r="1265" spans="3:13" ht="12.75">
      <c r="C1265" s="47"/>
      <c r="D1265" s="47"/>
      <c r="E1265" s="47"/>
      <c r="F1265" s="47"/>
      <c r="G1265" s="47"/>
      <c r="H1265" s="47"/>
      <c r="I1265" s="46"/>
      <c r="J1265" s="47"/>
      <c r="K1265" s="46"/>
      <c r="L1265" s="47"/>
      <c r="M1265" s="47"/>
    </row>
    <row r="1266" spans="3:13" ht="12.75">
      <c r="C1266" s="47"/>
      <c r="D1266" s="47"/>
      <c r="E1266" s="47"/>
      <c r="F1266" s="47"/>
      <c r="G1266" s="47"/>
      <c r="H1266" s="47"/>
      <c r="I1266" s="46"/>
      <c r="J1266" s="47"/>
      <c r="K1266" s="46"/>
      <c r="L1266" s="47"/>
      <c r="M1266" s="47"/>
    </row>
    <row r="1267" spans="3:13" ht="12.75">
      <c r="C1267" s="47"/>
      <c r="D1267" s="47"/>
      <c r="E1267" s="47"/>
      <c r="F1267" s="47"/>
      <c r="G1267" s="47"/>
      <c r="H1267" s="47"/>
      <c r="I1267" s="46"/>
      <c r="J1267" s="47"/>
      <c r="K1267" s="46"/>
      <c r="L1267" s="47"/>
      <c r="M1267" s="47"/>
    </row>
    <row r="1268" spans="3:13" ht="12.75">
      <c r="C1268" s="47"/>
      <c r="D1268" s="47"/>
      <c r="E1268" s="47"/>
      <c r="F1268" s="47"/>
      <c r="G1268" s="47"/>
      <c r="H1268" s="47"/>
      <c r="I1268" s="46"/>
      <c r="J1268" s="47"/>
      <c r="K1268" s="46"/>
      <c r="L1268" s="47"/>
      <c r="M1268" s="47"/>
    </row>
    <row r="1269" spans="3:13" ht="12.75">
      <c r="C1269" s="47"/>
      <c r="D1269" s="47"/>
      <c r="E1269" s="47"/>
      <c r="F1269" s="47"/>
      <c r="G1269" s="47"/>
      <c r="H1269" s="47"/>
      <c r="I1269" s="46"/>
      <c r="J1269" s="47"/>
      <c r="K1269" s="46"/>
      <c r="L1269" s="47"/>
      <c r="M1269" s="47"/>
    </row>
    <row r="1270" spans="3:13" ht="12.75">
      <c r="C1270" s="47"/>
      <c r="D1270" s="47"/>
      <c r="E1270" s="47"/>
      <c r="F1270" s="47"/>
      <c r="G1270" s="47"/>
      <c r="H1270" s="47"/>
      <c r="I1270" s="46"/>
      <c r="J1270" s="47"/>
      <c r="K1270" s="46"/>
      <c r="L1270" s="47"/>
      <c r="M1270" s="47"/>
    </row>
    <row r="1271" spans="3:13" ht="12.75">
      <c r="C1271" s="47"/>
      <c r="D1271" s="47"/>
      <c r="E1271" s="47"/>
      <c r="F1271" s="47"/>
      <c r="G1271" s="47"/>
      <c r="H1271" s="47"/>
      <c r="I1271" s="46"/>
      <c r="J1271" s="47"/>
      <c r="K1271" s="46"/>
      <c r="L1271" s="47"/>
      <c r="M1271" s="47"/>
    </row>
    <row r="1272" spans="3:13" ht="12.75">
      <c r="C1272" s="47"/>
      <c r="D1272" s="47"/>
      <c r="E1272" s="47"/>
      <c r="F1272" s="47"/>
      <c r="G1272" s="47"/>
      <c r="H1272" s="47"/>
      <c r="I1272" s="46"/>
      <c r="J1272" s="47"/>
      <c r="K1272" s="46"/>
      <c r="L1272" s="47"/>
      <c r="M1272" s="47"/>
    </row>
    <row r="1273" spans="3:13" ht="12.75">
      <c r="C1273" s="47"/>
      <c r="D1273" s="47"/>
      <c r="E1273" s="47"/>
      <c r="F1273" s="47"/>
      <c r="G1273" s="47"/>
      <c r="H1273" s="47"/>
      <c r="I1273" s="46"/>
      <c r="J1273" s="47"/>
      <c r="K1273" s="46"/>
      <c r="L1273" s="47"/>
      <c r="M1273" s="47"/>
    </row>
    <row r="1274" spans="3:13" ht="12.75">
      <c r="C1274" s="47"/>
      <c r="D1274" s="47"/>
      <c r="E1274" s="47"/>
      <c r="F1274" s="47"/>
      <c r="G1274" s="47"/>
      <c r="H1274" s="47"/>
      <c r="I1274" s="46"/>
      <c r="J1274" s="47"/>
      <c r="K1274" s="46"/>
      <c r="L1274" s="47"/>
      <c r="M1274" s="47"/>
    </row>
    <row r="1275" spans="3:13" ht="12.75">
      <c r="C1275" s="47"/>
      <c r="D1275" s="47"/>
      <c r="E1275" s="47"/>
      <c r="F1275" s="47"/>
      <c r="G1275" s="47"/>
      <c r="H1275" s="47"/>
      <c r="I1275" s="46"/>
      <c r="J1275" s="47"/>
      <c r="K1275" s="46"/>
      <c r="L1275" s="47"/>
      <c r="M1275" s="47"/>
    </row>
    <row r="1276" spans="3:13" ht="12.75">
      <c r="C1276" s="47"/>
      <c r="D1276" s="47"/>
      <c r="E1276" s="47"/>
      <c r="F1276" s="47"/>
      <c r="G1276" s="47"/>
      <c r="H1276" s="47"/>
      <c r="I1276" s="46"/>
      <c r="J1276" s="47"/>
      <c r="K1276" s="46"/>
      <c r="L1276" s="47"/>
      <c r="M1276" s="47"/>
    </row>
    <row r="1277" spans="3:13" ht="12.75">
      <c r="C1277" s="47"/>
      <c r="D1277" s="47"/>
      <c r="E1277" s="47"/>
      <c r="F1277" s="47"/>
      <c r="G1277" s="47"/>
      <c r="H1277" s="47"/>
      <c r="I1277" s="46"/>
      <c r="J1277" s="47"/>
      <c r="K1277" s="46"/>
      <c r="L1277" s="47"/>
      <c r="M1277" s="47"/>
    </row>
    <row r="1278" spans="3:13" ht="12.75">
      <c r="C1278" s="47"/>
      <c r="D1278" s="47"/>
      <c r="E1278" s="47"/>
      <c r="F1278" s="47"/>
      <c r="G1278" s="47"/>
      <c r="H1278" s="47"/>
      <c r="I1278" s="46"/>
      <c r="J1278" s="47"/>
      <c r="K1278" s="46"/>
      <c r="L1278" s="47"/>
      <c r="M1278" s="47"/>
    </row>
    <row r="1279" spans="3:13" ht="12.75">
      <c r="C1279" s="47"/>
      <c r="D1279" s="47"/>
      <c r="E1279" s="47"/>
      <c r="F1279" s="47"/>
      <c r="G1279" s="47"/>
      <c r="H1279" s="47"/>
      <c r="I1279" s="46"/>
      <c r="J1279" s="47"/>
      <c r="K1279" s="46"/>
      <c r="L1279" s="47"/>
      <c r="M1279" s="47"/>
    </row>
    <row r="1280" spans="3:13" ht="12.75">
      <c r="C1280" s="47"/>
      <c r="D1280" s="47"/>
      <c r="E1280" s="47"/>
      <c r="F1280" s="47"/>
      <c r="G1280" s="47"/>
      <c r="H1280" s="47"/>
      <c r="I1280" s="46"/>
      <c r="J1280" s="47"/>
      <c r="K1280" s="46"/>
      <c r="L1280" s="47"/>
      <c r="M1280" s="47"/>
    </row>
    <row r="1281" spans="3:13" ht="12.75">
      <c r="C1281" s="47"/>
      <c r="D1281" s="47"/>
      <c r="E1281" s="47"/>
      <c r="F1281" s="47"/>
      <c r="G1281" s="47"/>
      <c r="H1281" s="47"/>
      <c r="I1281" s="46"/>
      <c r="J1281" s="47"/>
      <c r="K1281" s="46"/>
      <c r="L1281" s="47"/>
      <c r="M1281" s="47"/>
    </row>
    <row r="1282" spans="3:13" ht="12.75">
      <c r="C1282" s="47"/>
      <c r="D1282" s="47"/>
      <c r="E1282" s="47"/>
      <c r="F1282" s="47"/>
      <c r="G1282" s="47"/>
      <c r="H1282" s="47"/>
      <c r="I1282" s="46"/>
      <c r="J1282" s="47"/>
      <c r="K1282" s="46"/>
      <c r="L1282" s="47"/>
      <c r="M1282" s="47"/>
    </row>
    <row r="1283" spans="3:13" ht="12.75">
      <c r="C1283" s="47"/>
      <c r="D1283" s="47"/>
      <c r="E1283" s="47"/>
      <c r="F1283" s="47"/>
      <c r="G1283" s="47"/>
      <c r="H1283" s="47"/>
      <c r="I1283" s="46"/>
      <c r="J1283" s="47"/>
      <c r="K1283" s="46"/>
      <c r="L1283" s="47"/>
      <c r="M1283" s="47"/>
    </row>
    <row r="1284" spans="3:13" ht="12.75">
      <c r="C1284" s="47"/>
      <c r="D1284" s="47"/>
      <c r="E1284" s="47"/>
      <c r="F1284" s="47"/>
      <c r="G1284" s="47"/>
      <c r="H1284" s="47"/>
      <c r="I1284" s="46"/>
      <c r="J1284" s="47"/>
      <c r="K1284" s="46"/>
      <c r="L1284" s="47"/>
      <c r="M1284" s="47"/>
    </row>
    <row r="1285" spans="3:13" ht="12.75">
      <c r="C1285" s="47"/>
      <c r="D1285" s="47"/>
      <c r="E1285" s="47"/>
      <c r="F1285" s="47"/>
      <c r="G1285" s="47"/>
      <c r="H1285" s="47"/>
      <c r="I1285" s="46"/>
      <c r="J1285" s="47"/>
      <c r="K1285" s="46"/>
      <c r="L1285" s="47"/>
      <c r="M1285" s="47"/>
    </row>
    <row r="1286" spans="3:13" ht="12.75">
      <c r="C1286" s="47"/>
      <c r="D1286" s="47"/>
      <c r="E1286" s="47"/>
      <c r="F1286" s="47"/>
      <c r="G1286" s="47"/>
      <c r="H1286" s="47"/>
      <c r="I1286" s="46"/>
      <c r="J1286" s="47"/>
      <c r="K1286" s="46"/>
      <c r="L1286" s="47"/>
      <c r="M1286" s="47"/>
    </row>
    <row r="1287" spans="3:13" ht="12.75">
      <c r="C1287" s="47"/>
      <c r="D1287" s="47"/>
      <c r="E1287" s="47"/>
      <c r="F1287" s="47"/>
      <c r="G1287" s="47"/>
      <c r="H1287" s="47"/>
      <c r="I1287" s="46"/>
      <c r="J1287" s="47"/>
      <c r="K1287" s="46"/>
      <c r="L1287" s="47"/>
      <c r="M1287" s="47"/>
    </row>
    <row r="1288" spans="3:13" ht="12.75">
      <c r="C1288" s="47"/>
      <c r="D1288" s="47"/>
      <c r="E1288" s="47"/>
      <c r="F1288" s="47"/>
      <c r="G1288" s="47"/>
      <c r="H1288" s="47"/>
      <c r="I1288" s="46"/>
      <c r="J1288" s="47"/>
      <c r="K1288" s="46"/>
      <c r="L1288" s="47"/>
      <c r="M1288" s="47"/>
    </row>
    <row r="1289" spans="3:13" ht="12.75">
      <c r="C1289" s="47"/>
      <c r="D1289" s="47"/>
      <c r="E1289" s="47"/>
      <c r="F1289" s="47"/>
      <c r="G1289" s="47"/>
      <c r="H1289" s="47"/>
      <c r="I1289" s="46"/>
      <c r="J1289" s="47"/>
      <c r="K1289" s="46"/>
      <c r="L1289" s="47"/>
      <c r="M1289" s="47"/>
    </row>
    <row r="1290" spans="3:13" ht="12.75">
      <c r="C1290" s="47"/>
      <c r="D1290" s="47"/>
      <c r="E1290" s="47"/>
      <c r="F1290" s="47"/>
      <c r="G1290" s="47"/>
      <c r="H1290" s="47"/>
      <c r="I1290" s="46"/>
      <c r="J1290" s="47"/>
      <c r="K1290" s="46"/>
      <c r="L1290" s="47"/>
      <c r="M1290" s="47"/>
    </row>
    <row r="1291" spans="3:13" ht="12.75">
      <c r="C1291" s="47"/>
      <c r="D1291" s="47"/>
      <c r="E1291" s="47"/>
      <c r="F1291" s="47"/>
      <c r="G1291" s="47"/>
      <c r="H1291" s="47"/>
      <c r="I1291" s="46"/>
      <c r="J1291" s="47"/>
      <c r="K1291" s="46"/>
      <c r="L1291" s="47"/>
      <c r="M1291" s="47"/>
    </row>
    <row r="1292" spans="3:13" ht="12.75">
      <c r="C1292" s="47"/>
      <c r="D1292" s="47"/>
      <c r="E1292" s="47"/>
      <c r="F1292" s="47"/>
      <c r="G1292" s="47"/>
      <c r="H1292" s="47"/>
      <c r="I1292" s="46"/>
      <c r="J1292" s="47"/>
      <c r="K1292" s="46"/>
      <c r="L1292" s="47"/>
      <c r="M1292" s="47"/>
    </row>
    <row r="1293" spans="3:13" ht="12.75">
      <c r="C1293" s="47"/>
      <c r="D1293" s="47"/>
      <c r="E1293" s="47"/>
      <c r="F1293" s="47"/>
      <c r="G1293" s="47"/>
      <c r="H1293" s="47"/>
      <c r="I1293" s="46"/>
      <c r="J1293" s="47"/>
      <c r="K1293" s="46"/>
      <c r="L1293" s="47"/>
      <c r="M1293" s="47"/>
    </row>
    <row r="1294" spans="3:13" ht="12.75">
      <c r="C1294" s="47"/>
      <c r="D1294" s="47"/>
      <c r="E1294" s="47"/>
      <c r="F1294" s="47"/>
      <c r="G1294" s="47"/>
      <c r="H1294" s="47"/>
      <c r="I1294" s="46"/>
      <c r="J1294" s="47"/>
      <c r="K1294" s="46"/>
      <c r="L1294" s="47"/>
      <c r="M1294" s="47"/>
    </row>
    <row r="1295" spans="3:13" ht="12.75">
      <c r="C1295" s="47"/>
      <c r="D1295" s="47"/>
      <c r="E1295" s="47"/>
      <c r="F1295" s="47"/>
      <c r="G1295" s="47"/>
      <c r="H1295" s="47"/>
      <c r="I1295" s="46"/>
      <c r="J1295" s="47"/>
      <c r="K1295" s="46"/>
      <c r="L1295" s="47"/>
      <c r="M1295" s="47"/>
    </row>
    <row r="1296" spans="3:13" ht="12.75">
      <c r="C1296" s="47"/>
      <c r="D1296" s="47"/>
      <c r="E1296" s="47"/>
      <c r="F1296" s="47"/>
      <c r="G1296" s="47"/>
      <c r="H1296" s="47"/>
      <c r="I1296" s="46"/>
      <c r="J1296" s="47"/>
      <c r="K1296" s="46"/>
      <c r="L1296" s="47"/>
      <c r="M1296" s="47"/>
    </row>
    <row r="1297" spans="3:13" ht="12.75">
      <c r="C1297" s="47"/>
      <c r="D1297" s="47"/>
      <c r="E1297" s="47"/>
      <c r="F1297" s="47"/>
      <c r="G1297" s="47"/>
      <c r="H1297" s="47"/>
      <c r="I1297" s="46"/>
      <c r="J1297" s="47"/>
      <c r="K1297" s="46"/>
      <c r="L1297" s="47"/>
      <c r="M1297" s="47"/>
    </row>
    <row r="1298" spans="3:13" ht="12.75">
      <c r="C1298" s="47"/>
      <c r="D1298" s="47"/>
      <c r="E1298" s="47"/>
      <c r="F1298" s="47"/>
      <c r="G1298" s="47"/>
      <c r="H1298" s="47"/>
      <c r="I1298" s="46"/>
      <c r="J1298" s="47"/>
      <c r="K1298" s="46"/>
      <c r="L1298" s="47"/>
      <c r="M1298" s="47"/>
    </row>
    <row r="1299" spans="3:13" ht="12.75">
      <c r="C1299" s="47"/>
      <c r="D1299" s="47"/>
      <c r="E1299" s="47"/>
      <c r="F1299" s="47"/>
      <c r="G1299" s="47"/>
      <c r="H1299" s="47"/>
      <c r="I1299" s="46"/>
      <c r="J1299" s="47"/>
      <c r="K1299" s="46"/>
      <c r="L1299" s="47"/>
      <c r="M1299" s="47"/>
    </row>
    <row r="1300" spans="3:13" ht="12.75">
      <c r="C1300" s="47"/>
      <c r="D1300" s="47"/>
      <c r="E1300" s="47"/>
      <c r="F1300" s="47"/>
      <c r="G1300" s="47"/>
      <c r="H1300" s="47"/>
      <c r="I1300" s="46"/>
      <c r="J1300" s="47"/>
      <c r="K1300" s="46"/>
      <c r="L1300" s="47"/>
      <c r="M1300" s="47"/>
    </row>
    <row r="1301" spans="3:13" ht="12.75">
      <c r="C1301" s="47"/>
      <c r="D1301" s="47"/>
      <c r="E1301" s="47"/>
      <c r="F1301" s="47"/>
      <c r="G1301" s="47"/>
      <c r="H1301" s="47"/>
      <c r="I1301" s="46"/>
      <c r="J1301" s="47"/>
      <c r="K1301" s="46"/>
      <c r="L1301" s="47"/>
      <c r="M1301" s="47"/>
    </row>
    <row r="1302" spans="3:13" ht="12.75">
      <c r="C1302" s="47"/>
      <c r="D1302" s="47"/>
      <c r="E1302" s="47"/>
      <c r="F1302" s="47"/>
      <c r="G1302" s="47"/>
      <c r="H1302" s="47"/>
      <c r="I1302" s="46"/>
      <c r="J1302" s="47"/>
      <c r="K1302" s="46"/>
      <c r="L1302" s="47"/>
      <c r="M1302" s="47"/>
    </row>
    <row r="1303" spans="3:13" ht="12.75">
      <c r="C1303" s="47"/>
      <c r="D1303" s="47"/>
      <c r="E1303" s="47"/>
      <c r="F1303" s="47"/>
      <c r="G1303" s="47"/>
      <c r="H1303" s="47"/>
      <c r="I1303" s="46"/>
      <c r="J1303" s="47"/>
      <c r="K1303" s="46"/>
      <c r="L1303" s="47"/>
      <c r="M1303" s="47"/>
    </row>
    <row r="1304" spans="3:13" ht="12.75">
      <c r="C1304" s="47"/>
      <c r="D1304" s="47"/>
      <c r="E1304" s="47"/>
      <c r="F1304" s="47"/>
      <c r="G1304" s="47"/>
      <c r="H1304" s="47"/>
      <c r="I1304" s="46"/>
      <c r="J1304" s="47"/>
      <c r="K1304" s="46"/>
      <c r="L1304" s="47"/>
      <c r="M1304" s="47"/>
    </row>
    <row r="1305" spans="3:13" ht="12.75">
      <c r="C1305" s="47"/>
      <c r="D1305" s="47"/>
      <c r="E1305" s="47"/>
      <c r="F1305" s="47"/>
      <c r="G1305" s="47"/>
      <c r="H1305" s="47"/>
      <c r="I1305" s="46"/>
      <c r="J1305" s="47"/>
      <c r="K1305" s="46"/>
      <c r="L1305" s="47"/>
      <c r="M1305" s="47"/>
    </row>
    <row r="1306" spans="3:13" ht="12.75">
      <c r="C1306" s="47"/>
      <c r="D1306" s="47"/>
      <c r="E1306" s="47"/>
      <c r="F1306" s="47"/>
      <c r="G1306" s="47"/>
      <c r="H1306" s="47"/>
      <c r="I1306" s="46"/>
      <c r="J1306" s="47"/>
      <c r="K1306" s="46"/>
      <c r="L1306" s="47"/>
      <c r="M1306" s="47"/>
    </row>
    <row r="1307" spans="3:13" ht="12.75">
      <c r="C1307" s="47"/>
      <c r="D1307" s="47"/>
      <c r="E1307" s="47"/>
      <c r="F1307" s="47"/>
      <c r="G1307" s="47"/>
      <c r="H1307" s="47"/>
      <c r="I1307" s="46"/>
      <c r="J1307" s="47"/>
      <c r="K1307" s="46"/>
      <c r="L1307" s="47"/>
      <c r="M1307" s="47"/>
    </row>
    <row r="1308" spans="3:13" ht="12.75">
      <c r="C1308" s="47"/>
      <c r="D1308" s="47"/>
      <c r="E1308" s="47"/>
      <c r="F1308" s="47"/>
      <c r="G1308" s="47"/>
      <c r="H1308" s="47"/>
      <c r="I1308" s="46"/>
      <c r="J1308" s="47"/>
      <c r="K1308" s="46"/>
      <c r="L1308" s="47"/>
      <c r="M1308" s="47"/>
    </row>
    <row r="1309" spans="3:13" ht="12.75">
      <c r="C1309" s="47"/>
      <c r="D1309" s="47"/>
      <c r="E1309" s="47"/>
      <c r="F1309" s="47"/>
      <c r="G1309" s="47"/>
      <c r="H1309" s="47"/>
      <c r="I1309" s="46"/>
      <c r="J1309" s="47"/>
      <c r="K1309" s="46"/>
      <c r="L1309" s="47"/>
      <c r="M1309" s="47"/>
    </row>
    <row r="1310" spans="3:13" ht="12.75">
      <c r="C1310" s="47"/>
      <c r="D1310" s="47"/>
      <c r="E1310" s="47"/>
      <c r="F1310" s="47"/>
      <c r="G1310" s="47"/>
      <c r="H1310" s="47"/>
      <c r="I1310" s="46"/>
      <c r="J1310" s="47"/>
      <c r="K1310" s="46"/>
      <c r="L1310" s="47"/>
      <c r="M1310" s="47"/>
    </row>
    <row r="1311" spans="3:13" ht="12.75">
      <c r="C1311" s="47"/>
      <c r="D1311" s="47"/>
      <c r="E1311" s="47"/>
      <c r="F1311" s="47"/>
      <c r="G1311" s="47"/>
      <c r="H1311" s="47"/>
      <c r="I1311" s="46"/>
      <c r="J1311" s="47"/>
      <c r="K1311" s="46"/>
      <c r="L1311" s="47"/>
      <c r="M1311" s="47"/>
    </row>
    <row r="1312" spans="3:13" ht="12.75">
      <c r="C1312" s="47"/>
      <c r="D1312" s="47"/>
      <c r="E1312" s="47"/>
      <c r="F1312" s="47"/>
      <c r="G1312" s="47"/>
      <c r="H1312" s="47"/>
      <c r="I1312" s="46"/>
      <c r="J1312" s="47"/>
      <c r="K1312" s="46"/>
      <c r="L1312" s="47"/>
      <c r="M1312" s="47"/>
    </row>
    <row r="1313" spans="3:13" ht="12.75">
      <c r="C1313" s="47"/>
      <c r="D1313" s="47"/>
      <c r="E1313" s="47"/>
      <c r="F1313" s="47"/>
      <c r="G1313" s="47"/>
      <c r="H1313" s="47"/>
      <c r="I1313" s="46"/>
      <c r="J1313" s="47"/>
      <c r="K1313" s="46"/>
      <c r="L1313" s="47"/>
      <c r="M1313" s="47"/>
    </row>
    <row r="1314" spans="3:13" ht="12.75">
      <c r="C1314" s="47"/>
      <c r="D1314" s="47"/>
      <c r="E1314" s="47"/>
      <c r="F1314" s="47"/>
      <c r="G1314" s="47"/>
      <c r="H1314" s="47"/>
      <c r="I1314" s="46"/>
      <c r="J1314" s="47"/>
      <c r="K1314" s="46"/>
      <c r="L1314" s="47"/>
      <c r="M1314" s="47"/>
    </row>
    <row r="1315" spans="3:13" ht="12.75">
      <c r="C1315" s="47"/>
      <c r="D1315" s="47"/>
      <c r="E1315" s="47"/>
      <c r="F1315" s="47"/>
      <c r="G1315" s="47"/>
      <c r="H1315" s="47"/>
      <c r="I1315" s="46"/>
      <c r="J1315" s="47"/>
      <c r="K1315" s="46"/>
      <c r="L1315" s="47"/>
      <c r="M1315" s="47"/>
    </row>
    <row r="1316" spans="3:13" ht="12.75">
      <c r="C1316" s="47"/>
      <c r="D1316" s="47"/>
      <c r="E1316" s="47"/>
      <c r="F1316" s="47"/>
      <c r="G1316" s="47"/>
      <c r="H1316" s="47"/>
      <c r="I1316" s="46"/>
      <c r="J1316" s="47"/>
      <c r="K1316" s="46"/>
      <c r="L1316" s="47"/>
      <c r="M1316" s="47"/>
    </row>
    <row r="1317" spans="3:13" ht="12.75">
      <c r="C1317" s="47"/>
      <c r="D1317" s="47"/>
      <c r="E1317" s="47"/>
      <c r="F1317" s="47"/>
      <c r="G1317" s="47"/>
      <c r="H1317" s="47"/>
      <c r="I1317" s="46"/>
      <c r="J1317" s="47"/>
      <c r="K1317" s="46"/>
      <c r="L1317" s="47"/>
      <c r="M1317" s="47"/>
    </row>
    <row r="1318" spans="3:13" ht="12.75">
      <c r="C1318" s="47"/>
      <c r="D1318" s="47"/>
      <c r="E1318" s="47"/>
      <c r="F1318" s="47"/>
      <c r="G1318" s="47"/>
      <c r="H1318" s="47"/>
      <c r="I1318" s="46"/>
      <c r="J1318" s="47"/>
      <c r="K1318" s="46"/>
      <c r="L1318" s="47"/>
      <c r="M1318" s="47"/>
    </row>
    <row r="1319" spans="3:13" ht="12.75">
      <c r="C1319" s="47"/>
      <c r="D1319" s="47"/>
      <c r="E1319" s="47"/>
      <c r="F1319" s="47"/>
      <c r="G1319" s="47"/>
      <c r="H1319" s="47"/>
      <c r="I1319" s="46"/>
      <c r="J1319" s="47"/>
      <c r="K1319" s="46"/>
      <c r="L1319" s="47"/>
      <c r="M1319" s="47"/>
    </row>
    <row r="1320" spans="3:13" ht="12.75">
      <c r="C1320" s="47"/>
      <c r="D1320" s="47"/>
      <c r="E1320" s="47"/>
      <c r="F1320" s="47"/>
      <c r="G1320" s="47"/>
      <c r="H1320" s="47"/>
      <c r="I1320" s="46"/>
      <c r="J1320" s="47"/>
      <c r="K1320" s="46"/>
      <c r="L1320" s="47"/>
      <c r="M1320" s="47"/>
    </row>
    <row r="1321" spans="3:13" ht="12.75">
      <c r="C1321" s="47"/>
      <c r="D1321" s="47"/>
      <c r="E1321" s="47"/>
      <c r="F1321" s="47"/>
      <c r="G1321" s="47"/>
      <c r="H1321" s="47"/>
      <c r="I1321" s="46"/>
      <c r="J1321" s="47"/>
      <c r="K1321" s="46"/>
      <c r="L1321" s="47"/>
      <c r="M1321" s="47"/>
    </row>
    <row r="1322" spans="3:13" ht="12.75">
      <c r="C1322" s="47"/>
      <c r="D1322" s="47"/>
      <c r="E1322" s="47"/>
      <c r="F1322" s="47"/>
      <c r="G1322" s="47"/>
      <c r="H1322" s="47"/>
      <c r="I1322" s="46"/>
      <c r="J1322" s="47"/>
      <c r="K1322" s="46"/>
      <c r="L1322" s="47"/>
      <c r="M1322" s="47"/>
    </row>
    <row r="1323" spans="3:13" ht="12.75">
      <c r="C1323" s="47"/>
      <c r="D1323" s="47"/>
      <c r="E1323" s="47"/>
      <c r="F1323" s="47"/>
      <c r="G1323" s="47"/>
      <c r="H1323" s="47"/>
      <c r="I1323" s="46"/>
      <c r="J1323" s="47"/>
      <c r="K1323" s="46"/>
      <c r="L1323" s="47"/>
      <c r="M1323" s="47"/>
    </row>
    <row r="1324" spans="3:13" ht="12.75">
      <c r="C1324" s="47"/>
      <c r="D1324" s="47"/>
      <c r="E1324" s="47"/>
      <c r="F1324" s="47"/>
      <c r="G1324" s="47"/>
      <c r="H1324" s="47"/>
      <c r="I1324" s="46"/>
      <c r="J1324" s="47"/>
      <c r="K1324" s="46"/>
      <c r="L1324" s="47"/>
      <c r="M1324" s="47"/>
    </row>
    <row r="1325" spans="3:13" ht="12.75">
      <c r="C1325" s="47"/>
      <c r="D1325" s="47"/>
      <c r="E1325" s="47"/>
      <c r="F1325" s="47"/>
      <c r="G1325" s="47"/>
      <c r="H1325" s="47"/>
      <c r="I1325" s="46"/>
      <c r="J1325" s="47"/>
      <c r="K1325" s="46"/>
      <c r="L1325" s="47"/>
      <c r="M1325" s="47"/>
    </row>
    <row r="1326" spans="3:13" ht="12.75">
      <c r="C1326" s="47"/>
      <c r="D1326" s="47"/>
      <c r="E1326" s="47"/>
      <c r="F1326" s="47"/>
      <c r="G1326" s="47"/>
      <c r="H1326" s="47"/>
      <c r="I1326" s="46"/>
      <c r="J1326" s="47"/>
      <c r="K1326" s="46"/>
      <c r="L1326" s="47"/>
      <c r="M1326" s="47"/>
    </row>
    <row r="1327" spans="3:13" ht="12.75">
      <c r="C1327" s="47"/>
      <c r="D1327" s="47"/>
      <c r="E1327" s="47"/>
      <c r="F1327" s="47"/>
      <c r="G1327" s="47"/>
      <c r="H1327" s="47"/>
      <c r="I1327" s="46"/>
      <c r="J1327" s="47"/>
      <c r="K1327" s="46"/>
      <c r="L1327" s="47"/>
      <c r="M1327" s="47"/>
    </row>
    <row r="1328" spans="3:13" ht="12.75">
      <c r="C1328" s="47"/>
      <c r="D1328" s="47"/>
      <c r="E1328" s="47"/>
      <c r="F1328" s="47"/>
      <c r="G1328" s="47"/>
      <c r="H1328" s="47"/>
      <c r="I1328" s="46"/>
      <c r="J1328" s="47"/>
      <c r="K1328" s="46"/>
      <c r="L1328" s="47"/>
      <c r="M1328" s="47"/>
    </row>
    <row r="1329" spans="3:13" ht="12.75">
      <c r="C1329" s="47"/>
      <c r="D1329" s="47"/>
      <c r="E1329" s="47"/>
      <c r="F1329" s="47"/>
      <c r="G1329" s="47"/>
      <c r="H1329" s="47"/>
      <c r="I1329" s="46"/>
      <c r="J1329" s="47"/>
      <c r="K1329" s="46"/>
      <c r="L1329" s="47"/>
      <c r="M1329" s="47"/>
    </row>
    <row r="1330" spans="3:13" ht="12.75">
      <c r="C1330" s="47"/>
      <c r="D1330" s="47"/>
      <c r="E1330" s="47"/>
      <c r="F1330" s="47"/>
      <c r="G1330" s="47"/>
      <c r="H1330" s="47"/>
      <c r="I1330" s="46"/>
      <c r="J1330" s="47"/>
      <c r="K1330" s="46"/>
      <c r="L1330" s="47"/>
      <c r="M1330" s="47"/>
    </row>
    <row r="1331" spans="3:13" ht="12.75">
      <c r="C1331" s="47"/>
      <c r="D1331" s="47"/>
      <c r="E1331" s="47"/>
      <c r="F1331" s="47"/>
      <c r="G1331" s="47"/>
      <c r="H1331" s="47"/>
      <c r="I1331" s="46"/>
      <c r="J1331" s="47"/>
      <c r="K1331" s="46"/>
      <c r="L1331" s="47"/>
      <c r="M1331" s="47"/>
    </row>
    <row r="1332" spans="3:13" ht="12.75">
      <c r="C1332" s="47"/>
      <c r="D1332" s="47"/>
      <c r="E1332" s="47"/>
      <c r="F1332" s="47"/>
      <c r="G1332" s="47"/>
      <c r="H1332" s="47"/>
      <c r="I1332" s="46"/>
      <c r="J1332" s="47"/>
      <c r="K1332" s="46"/>
      <c r="L1332" s="47"/>
      <c r="M1332" s="47"/>
    </row>
    <row r="1333" spans="3:13" ht="12.75">
      <c r="C1333" s="47"/>
      <c r="D1333" s="47"/>
      <c r="E1333" s="47"/>
      <c r="F1333" s="47"/>
      <c r="G1333" s="47"/>
      <c r="H1333" s="47"/>
      <c r="I1333" s="46"/>
      <c r="J1333" s="47"/>
      <c r="K1333" s="46"/>
      <c r="L1333" s="47"/>
      <c r="M1333" s="47"/>
    </row>
    <row r="1334" spans="3:13" ht="12.75">
      <c r="C1334" s="47"/>
      <c r="D1334" s="47"/>
      <c r="E1334" s="47"/>
      <c r="F1334" s="47"/>
      <c r="G1334" s="47"/>
      <c r="H1334" s="47"/>
      <c r="I1334" s="46"/>
      <c r="J1334" s="47"/>
      <c r="K1334" s="46"/>
      <c r="L1334" s="47"/>
      <c r="M1334" s="47"/>
    </row>
    <row r="1335" spans="3:13" ht="12.75">
      <c r="C1335" s="47"/>
      <c r="D1335" s="47"/>
      <c r="E1335" s="47"/>
      <c r="F1335" s="47"/>
      <c r="G1335" s="47"/>
      <c r="H1335" s="47"/>
      <c r="I1335" s="46"/>
      <c r="J1335" s="47"/>
      <c r="K1335" s="46"/>
      <c r="L1335" s="47"/>
      <c r="M1335" s="47"/>
    </row>
    <row r="1336" spans="3:13" ht="12.75">
      <c r="C1336" s="47"/>
      <c r="D1336" s="47"/>
      <c r="E1336" s="47"/>
      <c r="F1336" s="47"/>
      <c r="G1336" s="47"/>
      <c r="H1336" s="47"/>
      <c r="I1336" s="46"/>
      <c r="J1336" s="47"/>
      <c r="K1336" s="46"/>
      <c r="L1336" s="47"/>
      <c r="M1336" s="47"/>
    </row>
    <row r="1337" spans="3:13" ht="12.75">
      <c r="C1337" s="47"/>
      <c r="D1337" s="47"/>
      <c r="E1337" s="47"/>
      <c r="F1337" s="47"/>
      <c r="G1337" s="47"/>
      <c r="H1337" s="47"/>
      <c r="I1337" s="46"/>
      <c r="J1337" s="47"/>
      <c r="K1337" s="46"/>
      <c r="L1337" s="47"/>
      <c r="M1337" s="47"/>
    </row>
    <row r="1338" spans="3:13" ht="12.75">
      <c r="C1338" s="47"/>
      <c r="D1338" s="47"/>
      <c r="E1338" s="47"/>
      <c r="F1338" s="47"/>
      <c r="G1338" s="47"/>
      <c r="H1338" s="47"/>
      <c r="I1338" s="46"/>
      <c r="J1338" s="47"/>
      <c r="K1338" s="46"/>
      <c r="L1338" s="47"/>
      <c r="M1338" s="47"/>
    </row>
    <row r="1339" spans="3:13" ht="12.75">
      <c r="C1339" s="47"/>
      <c r="D1339" s="47"/>
      <c r="E1339" s="47"/>
      <c r="F1339" s="47"/>
      <c r="G1339" s="47"/>
      <c r="H1339" s="47"/>
      <c r="I1339" s="46"/>
      <c r="J1339" s="47"/>
      <c r="K1339" s="46"/>
      <c r="L1339" s="47"/>
      <c r="M1339" s="47"/>
    </row>
    <row r="1340" spans="3:13" ht="12.75">
      <c r="C1340" s="47"/>
      <c r="D1340" s="47"/>
      <c r="E1340" s="47"/>
      <c r="F1340" s="47"/>
      <c r="G1340" s="47"/>
      <c r="H1340" s="47"/>
      <c r="I1340" s="46"/>
      <c r="J1340" s="47"/>
      <c r="K1340" s="46"/>
      <c r="L1340" s="47"/>
      <c r="M1340" s="47"/>
    </row>
    <row r="1341" spans="3:13" ht="12.75">
      <c r="C1341" s="47"/>
      <c r="D1341" s="47"/>
      <c r="E1341" s="47"/>
      <c r="F1341" s="47"/>
      <c r="G1341" s="47"/>
      <c r="H1341" s="47"/>
      <c r="I1341" s="46"/>
      <c r="J1341" s="47"/>
      <c r="K1341" s="46"/>
      <c r="L1341" s="47"/>
      <c r="M1341" s="47"/>
    </row>
    <row r="1342" spans="3:13" ht="12.75">
      <c r="C1342" s="47"/>
      <c r="D1342" s="47"/>
      <c r="E1342" s="47"/>
      <c r="F1342" s="47"/>
      <c r="G1342" s="47"/>
      <c r="H1342" s="47"/>
      <c r="I1342" s="46"/>
      <c r="J1342" s="47"/>
      <c r="K1342" s="46"/>
      <c r="L1342" s="47"/>
      <c r="M1342" s="47"/>
    </row>
    <row r="1343" spans="3:13" ht="12.75">
      <c r="C1343" s="47"/>
      <c r="D1343" s="47"/>
      <c r="E1343" s="47"/>
      <c r="F1343" s="47"/>
      <c r="G1343" s="47"/>
      <c r="H1343" s="47"/>
      <c r="I1343" s="46"/>
      <c r="J1343" s="47"/>
      <c r="K1343" s="46"/>
      <c r="L1343" s="47"/>
      <c r="M1343" s="47"/>
    </row>
    <row r="1344" spans="3:13" ht="12.75">
      <c r="C1344" s="47"/>
      <c r="D1344" s="47"/>
      <c r="E1344" s="47"/>
      <c r="F1344" s="47"/>
      <c r="G1344" s="47"/>
      <c r="H1344" s="47"/>
      <c r="I1344" s="46"/>
      <c r="J1344" s="47"/>
      <c r="K1344" s="46"/>
      <c r="L1344" s="47"/>
      <c r="M1344" s="47"/>
    </row>
    <row r="1345" spans="3:13" ht="12.75">
      <c r="C1345" s="47"/>
      <c r="D1345" s="47"/>
      <c r="E1345" s="47"/>
      <c r="F1345" s="47"/>
      <c r="G1345" s="47"/>
      <c r="H1345" s="47"/>
      <c r="I1345" s="46"/>
      <c r="J1345" s="47"/>
      <c r="K1345" s="46"/>
      <c r="L1345" s="47"/>
      <c r="M1345" s="47"/>
    </row>
    <row r="1346" spans="3:13" ht="12.75">
      <c r="C1346" s="47"/>
      <c r="D1346" s="47"/>
      <c r="E1346" s="47"/>
      <c r="F1346" s="47"/>
      <c r="G1346" s="47"/>
      <c r="H1346" s="47"/>
      <c r="I1346" s="46"/>
      <c r="J1346" s="47"/>
      <c r="K1346" s="46"/>
      <c r="L1346" s="47"/>
      <c r="M1346" s="47"/>
    </row>
    <row r="1347" spans="3:13" ht="12.75">
      <c r="C1347" s="47"/>
      <c r="D1347" s="47"/>
      <c r="E1347" s="47"/>
      <c r="F1347" s="47"/>
      <c r="G1347" s="47"/>
      <c r="H1347" s="47"/>
      <c r="I1347" s="46"/>
      <c r="J1347" s="47"/>
      <c r="K1347" s="46"/>
      <c r="L1347" s="47"/>
      <c r="M1347" s="47"/>
    </row>
    <row r="1348" spans="3:13" ht="12.75">
      <c r="C1348" s="47"/>
      <c r="D1348" s="47"/>
      <c r="E1348" s="47"/>
      <c r="F1348" s="47"/>
      <c r="G1348" s="47"/>
      <c r="H1348" s="47"/>
      <c r="I1348" s="46"/>
      <c r="J1348" s="47"/>
      <c r="K1348" s="46"/>
      <c r="L1348" s="47"/>
      <c r="M1348" s="47"/>
    </row>
    <row r="1349" spans="3:13" ht="12.75">
      <c r="C1349" s="47"/>
      <c r="D1349" s="47"/>
      <c r="E1349" s="47"/>
      <c r="F1349" s="47"/>
      <c r="G1349" s="47"/>
      <c r="H1349" s="47"/>
      <c r="I1349" s="46"/>
      <c r="J1349" s="47"/>
      <c r="K1349" s="46"/>
      <c r="L1349" s="47"/>
      <c r="M1349" s="47"/>
    </row>
    <row r="1350" spans="3:13" ht="12.75">
      <c r="C1350" s="47"/>
      <c r="D1350" s="47"/>
      <c r="E1350" s="47"/>
      <c r="F1350" s="47"/>
      <c r="G1350" s="47"/>
      <c r="H1350" s="47"/>
      <c r="I1350" s="46"/>
      <c r="J1350" s="47"/>
      <c r="K1350" s="46"/>
      <c r="L1350" s="47"/>
      <c r="M1350" s="47"/>
    </row>
    <row r="1351" spans="3:13" ht="12.75">
      <c r="C1351" s="47"/>
      <c r="D1351" s="47"/>
      <c r="E1351" s="47"/>
      <c r="F1351" s="47"/>
      <c r="G1351" s="47"/>
      <c r="H1351" s="47"/>
      <c r="I1351" s="46"/>
      <c r="J1351" s="47"/>
      <c r="K1351" s="46"/>
      <c r="L1351" s="47"/>
      <c r="M1351" s="47"/>
    </row>
    <row r="1352" spans="3:13" ht="12.75">
      <c r="C1352" s="47"/>
      <c r="D1352" s="47"/>
      <c r="E1352" s="47"/>
      <c r="F1352" s="47"/>
      <c r="G1352" s="47"/>
      <c r="H1352" s="47"/>
      <c r="I1352" s="46"/>
      <c r="J1352" s="47"/>
      <c r="K1352" s="46"/>
      <c r="L1352" s="47"/>
      <c r="M1352" s="47"/>
    </row>
    <row r="1353" spans="3:13" ht="12.75">
      <c r="C1353" s="47"/>
      <c r="D1353" s="47"/>
      <c r="E1353" s="47"/>
      <c r="F1353" s="47"/>
      <c r="G1353" s="47"/>
      <c r="H1353" s="47"/>
      <c r="I1353" s="46"/>
      <c r="J1353" s="47"/>
      <c r="K1353" s="46"/>
      <c r="L1353" s="47"/>
      <c r="M1353" s="47"/>
    </row>
    <row r="1354" spans="3:13" ht="12.75">
      <c r="C1354" s="47"/>
      <c r="D1354" s="47"/>
      <c r="E1354" s="47"/>
      <c r="F1354" s="47"/>
      <c r="G1354" s="47"/>
      <c r="H1354" s="47"/>
      <c r="I1354" s="46"/>
      <c r="J1354" s="47"/>
      <c r="K1354" s="46"/>
      <c r="L1354" s="47"/>
      <c r="M1354" s="47"/>
    </row>
    <row r="1355" spans="3:13" ht="12.75">
      <c r="C1355" s="47"/>
      <c r="D1355" s="47"/>
      <c r="E1355" s="47"/>
      <c r="F1355" s="47"/>
      <c r="G1355" s="47"/>
      <c r="H1355" s="47"/>
      <c r="I1355" s="46"/>
      <c r="J1355" s="47"/>
      <c r="K1355" s="46"/>
      <c r="L1355" s="47"/>
      <c r="M1355" s="47"/>
    </row>
    <row r="1356" spans="3:13" ht="12.75">
      <c r="C1356" s="47"/>
      <c r="D1356" s="47"/>
      <c r="E1356" s="47"/>
      <c r="F1356" s="47"/>
      <c r="G1356" s="47"/>
      <c r="H1356" s="47"/>
      <c r="I1356" s="46"/>
      <c r="J1356" s="47"/>
      <c r="K1356" s="46"/>
      <c r="L1356" s="47"/>
      <c r="M1356" s="47"/>
    </row>
    <row r="1357" spans="3:13" ht="12.75">
      <c r="C1357" s="47"/>
      <c r="D1357" s="47"/>
      <c r="E1357" s="47"/>
      <c r="F1357" s="47"/>
      <c r="G1357" s="47"/>
      <c r="H1357" s="47"/>
      <c r="I1357" s="46"/>
      <c r="J1357" s="47"/>
      <c r="K1357" s="46"/>
      <c r="L1357" s="47"/>
      <c r="M1357" s="47"/>
    </row>
    <row r="1358" spans="3:13" ht="12.75">
      <c r="C1358" s="47"/>
      <c r="D1358" s="47"/>
      <c r="E1358" s="47"/>
      <c r="F1358" s="47"/>
      <c r="G1358" s="47"/>
      <c r="H1358" s="47"/>
      <c r="I1358" s="46"/>
      <c r="J1358" s="47"/>
      <c r="K1358" s="46"/>
      <c r="L1358" s="47"/>
      <c r="M1358" s="47"/>
    </row>
    <row r="1359" spans="3:13" ht="12.75">
      <c r="C1359" s="47"/>
      <c r="D1359" s="47"/>
      <c r="E1359" s="47"/>
      <c r="F1359" s="47"/>
      <c r="G1359" s="47"/>
      <c r="H1359" s="47"/>
      <c r="I1359" s="46"/>
      <c r="J1359" s="47"/>
      <c r="K1359" s="46"/>
      <c r="L1359" s="47"/>
      <c r="M1359" s="47"/>
    </row>
    <row r="1360" spans="3:13" ht="12.75">
      <c r="C1360" s="47"/>
      <c r="D1360" s="47"/>
      <c r="E1360" s="47"/>
      <c r="F1360" s="47"/>
      <c r="G1360" s="47"/>
      <c r="H1360" s="47"/>
      <c r="I1360" s="46"/>
      <c r="J1360" s="47"/>
      <c r="K1360" s="46"/>
      <c r="L1360" s="47"/>
      <c r="M1360" s="47"/>
    </row>
    <row r="1361" spans="3:13" ht="12.75">
      <c r="C1361" s="47"/>
      <c r="D1361" s="47"/>
      <c r="E1361" s="47"/>
      <c r="F1361" s="47"/>
      <c r="G1361" s="47"/>
      <c r="H1361" s="47"/>
      <c r="I1361" s="46"/>
      <c r="J1361" s="47"/>
      <c r="K1361" s="46"/>
      <c r="L1361" s="47"/>
      <c r="M1361" s="47"/>
    </row>
    <row r="1362" spans="3:13" ht="12.75">
      <c r="C1362" s="47"/>
      <c r="D1362" s="47"/>
      <c r="E1362" s="47"/>
      <c r="F1362" s="47"/>
      <c r="G1362" s="47"/>
      <c r="H1362" s="47"/>
      <c r="I1362" s="46"/>
      <c r="J1362" s="47"/>
      <c r="K1362" s="46"/>
      <c r="L1362" s="47"/>
      <c r="M1362" s="47"/>
    </row>
    <row r="1363" spans="3:13" ht="12.75">
      <c r="C1363" s="47"/>
      <c r="D1363" s="47"/>
      <c r="E1363" s="47"/>
      <c r="F1363" s="47"/>
      <c r="G1363" s="47"/>
      <c r="H1363" s="47"/>
      <c r="I1363" s="46"/>
      <c r="J1363" s="47"/>
      <c r="K1363" s="46"/>
      <c r="L1363" s="47"/>
      <c r="M1363" s="47"/>
    </row>
    <row r="1364" spans="3:13" ht="12.75">
      <c r="C1364" s="47"/>
      <c r="D1364" s="47"/>
      <c r="E1364" s="47"/>
      <c r="F1364" s="47"/>
      <c r="G1364" s="47"/>
      <c r="H1364" s="47"/>
      <c r="I1364" s="46"/>
      <c r="J1364" s="47"/>
      <c r="K1364" s="46"/>
      <c r="L1364" s="47"/>
      <c r="M1364" s="47"/>
    </row>
    <row r="1365" spans="3:13" ht="12.75">
      <c r="C1365" s="47"/>
      <c r="D1365" s="47"/>
      <c r="E1365" s="47"/>
      <c r="F1365" s="47"/>
      <c r="G1365" s="47"/>
      <c r="H1365" s="47"/>
      <c r="I1365" s="46"/>
      <c r="J1365" s="47"/>
      <c r="K1365" s="46"/>
      <c r="L1365" s="47"/>
      <c r="M1365" s="47"/>
    </row>
    <row r="1366" spans="3:13" ht="12.75">
      <c r="C1366" s="47"/>
      <c r="D1366" s="47"/>
      <c r="E1366" s="47"/>
      <c r="F1366" s="47"/>
      <c r="G1366" s="47"/>
      <c r="H1366" s="47"/>
      <c r="I1366" s="46"/>
      <c r="J1366" s="47"/>
      <c r="K1366" s="46"/>
      <c r="L1366" s="47"/>
      <c r="M1366" s="47"/>
    </row>
    <row r="1367" spans="3:13" ht="12.75">
      <c r="C1367" s="47"/>
      <c r="D1367" s="47"/>
      <c r="E1367" s="47"/>
      <c r="F1367" s="47"/>
      <c r="G1367" s="47"/>
      <c r="H1367" s="47"/>
      <c r="I1367" s="46"/>
      <c r="J1367" s="47"/>
      <c r="K1367" s="46"/>
      <c r="L1367" s="47"/>
      <c r="M1367" s="47"/>
    </row>
    <row r="1368" spans="3:13" ht="12.75">
      <c r="C1368" s="47"/>
      <c r="D1368" s="47"/>
      <c r="E1368" s="47"/>
      <c r="F1368" s="47"/>
      <c r="G1368" s="47"/>
      <c r="H1368" s="47"/>
      <c r="I1368" s="46"/>
      <c r="J1368" s="47"/>
      <c r="K1368" s="46"/>
      <c r="L1368" s="47"/>
      <c r="M1368" s="47"/>
    </row>
    <row r="1369" spans="3:13" ht="12.75">
      <c r="C1369" s="47"/>
      <c r="D1369" s="47"/>
      <c r="E1369" s="47"/>
      <c r="F1369" s="47"/>
      <c r="G1369" s="47"/>
      <c r="H1369" s="47"/>
      <c r="I1369" s="46"/>
      <c r="J1369" s="47"/>
      <c r="K1369" s="46"/>
      <c r="L1369" s="47"/>
      <c r="M1369" s="47"/>
    </row>
    <row r="1370" spans="3:13" ht="12.75">
      <c r="C1370" s="47"/>
      <c r="D1370" s="47"/>
      <c r="E1370" s="47"/>
      <c r="F1370" s="47"/>
      <c r="G1370" s="47"/>
      <c r="H1370" s="47"/>
      <c r="I1370" s="46"/>
      <c r="J1370" s="47"/>
      <c r="K1370" s="46"/>
      <c r="L1370" s="47"/>
      <c r="M1370" s="47"/>
    </row>
    <row r="1371" spans="3:13" ht="12.75">
      <c r="C1371" s="47"/>
      <c r="D1371" s="47"/>
      <c r="E1371" s="47"/>
      <c r="F1371" s="47"/>
      <c r="G1371" s="47"/>
      <c r="H1371" s="47"/>
      <c r="I1371" s="46"/>
      <c r="J1371" s="47"/>
      <c r="K1371" s="46"/>
      <c r="L1371" s="47"/>
      <c r="M1371" s="47"/>
    </row>
    <row r="1372" spans="3:13" ht="12.75">
      <c r="C1372" s="47"/>
      <c r="D1372" s="47"/>
      <c r="E1372" s="47"/>
      <c r="F1372" s="47"/>
      <c r="G1372" s="47"/>
      <c r="H1372" s="47"/>
      <c r="I1372" s="46"/>
      <c r="J1372" s="47"/>
      <c r="K1372" s="46"/>
      <c r="L1372" s="47"/>
      <c r="M1372" s="47"/>
    </row>
    <row r="1373" spans="3:13" ht="12.75">
      <c r="C1373" s="47"/>
      <c r="D1373" s="47"/>
      <c r="E1373" s="47"/>
      <c r="F1373" s="47"/>
      <c r="G1373" s="47"/>
      <c r="H1373" s="47"/>
      <c r="I1373" s="46"/>
      <c r="J1373" s="47"/>
      <c r="K1373" s="46"/>
      <c r="L1373" s="47"/>
      <c r="M1373" s="47"/>
    </row>
    <row r="1374" spans="3:13" ht="12.75">
      <c r="C1374" s="47"/>
      <c r="D1374" s="47"/>
      <c r="E1374" s="47"/>
      <c r="F1374" s="47"/>
      <c r="G1374" s="47"/>
      <c r="H1374" s="47"/>
      <c r="I1374" s="46"/>
      <c r="J1374" s="47"/>
      <c r="K1374" s="46"/>
      <c r="L1374" s="47"/>
      <c r="M1374" s="47"/>
    </row>
    <row r="1375" spans="3:13" ht="12.75">
      <c r="C1375" s="47"/>
      <c r="D1375" s="47"/>
      <c r="E1375" s="47"/>
      <c r="F1375" s="47"/>
      <c r="G1375" s="47"/>
      <c r="H1375" s="47"/>
      <c r="I1375" s="46"/>
      <c r="J1375" s="47"/>
      <c r="K1375" s="46"/>
      <c r="L1375" s="47"/>
      <c r="M1375" s="47"/>
    </row>
    <row r="1376" spans="3:13" ht="12.75">
      <c r="C1376" s="47"/>
      <c r="D1376" s="47"/>
      <c r="E1376" s="47"/>
      <c r="F1376" s="47"/>
      <c r="G1376" s="47"/>
      <c r="H1376" s="47"/>
      <c r="I1376" s="46"/>
      <c r="J1376" s="47"/>
      <c r="K1376" s="46"/>
      <c r="L1376" s="47"/>
      <c r="M1376" s="47"/>
    </row>
    <row r="1377" spans="3:13" ht="12.75">
      <c r="C1377" s="47"/>
      <c r="D1377" s="47"/>
      <c r="E1377" s="47"/>
      <c r="F1377" s="47"/>
      <c r="G1377" s="47"/>
      <c r="H1377" s="47"/>
      <c r="I1377" s="46"/>
      <c r="J1377" s="47"/>
      <c r="K1377" s="46"/>
      <c r="L1377" s="47"/>
      <c r="M1377" s="47"/>
    </row>
    <row r="1378" spans="3:13" ht="12.75">
      <c r="C1378" s="47"/>
      <c r="D1378" s="47"/>
      <c r="E1378" s="47"/>
      <c r="F1378" s="47"/>
      <c r="G1378" s="47"/>
      <c r="H1378" s="47"/>
      <c r="I1378" s="46"/>
      <c r="J1378" s="47"/>
      <c r="K1378" s="46"/>
      <c r="L1378" s="47"/>
      <c r="M1378" s="47"/>
    </row>
    <row r="1379" spans="3:13" ht="12.75">
      <c r="C1379" s="47"/>
      <c r="D1379" s="47"/>
      <c r="E1379" s="47"/>
      <c r="F1379" s="47"/>
      <c r="G1379" s="47"/>
      <c r="H1379" s="47"/>
      <c r="I1379" s="46"/>
      <c r="J1379" s="47"/>
      <c r="K1379" s="46"/>
      <c r="L1379" s="47"/>
      <c r="M1379" s="47"/>
    </row>
    <row r="1380" spans="3:13" ht="12.75">
      <c r="C1380" s="47"/>
      <c r="D1380" s="47"/>
      <c r="E1380" s="47"/>
      <c r="F1380" s="47"/>
      <c r="G1380" s="47"/>
      <c r="H1380" s="47"/>
      <c r="I1380" s="46"/>
      <c r="J1380" s="47"/>
      <c r="K1380" s="46"/>
      <c r="L1380" s="47"/>
      <c r="M1380" s="47"/>
    </row>
    <row r="1381" spans="3:13" ht="12.75">
      <c r="C1381" s="47"/>
      <c r="D1381" s="47"/>
      <c r="E1381" s="47"/>
      <c r="F1381" s="47"/>
      <c r="G1381" s="47"/>
      <c r="H1381" s="47"/>
      <c r="I1381" s="46"/>
      <c r="J1381" s="47"/>
      <c r="K1381" s="46"/>
      <c r="L1381" s="47"/>
      <c r="M1381" s="47"/>
    </row>
    <row r="1382" spans="3:13" ht="12.75">
      <c r="C1382" s="47"/>
      <c r="D1382" s="47"/>
      <c r="E1382" s="47"/>
      <c r="F1382" s="47"/>
      <c r="G1382" s="47"/>
      <c r="H1382" s="47"/>
      <c r="I1382" s="46"/>
      <c r="J1382" s="47"/>
      <c r="K1382" s="46"/>
      <c r="L1382" s="47"/>
      <c r="M1382" s="47"/>
    </row>
    <row r="1383" spans="3:13" ht="12.75">
      <c r="C1383" s="47"/>
      <c r="D1383" s="47"/>
      <c r="E1383" s="47"/>
      <c r="F1383" s="47"/>
      <c r="G1383" s="47"/>
      <c r="H1383" s="47"/>
      <c r="I1383" s="46"/>
      <c r="J1383" s="47"/>
      <c r="K1383" s="46"/>
      <c r="L1383" s="47"/>
      <c r="M1383" s="47"/>
    </row>
    <row r="1384" spans="3:13" ht="12.75">
      <c r="C1384" s="47"/>
      <c r="D1384" s="47"/>
      <c r="E1384" s="47"/>
      <c r="F1384" s="47"/>
      <c r="G1384" s="47"/>
      <c r="H1384" s="47"/>
      <c r="I1384" s="46"/>
      <c r="J1384" s="47"/>
      <c r="K1384" s="46"/>
      <c r="L1384" s="47"/>
      <c r="M1384" s="47"/>
    </row>
    <row r="1385" spans="3:13" ht="12.75">
      <c r="C1385" s="47"/>
      <c r="D1385" s="47"/>
      <c r="E1385" s="47"/>
      <c r="F1385" s="47"/>
      <c r="G1385" s="47"/>
      <c r="H1385" s="47"/>
      <c r="I1385" s="46"/>
      <c r="J1385" s="47"/>
      <c r="K1385" s="46"/>
      <c r="L1385" s="47"/>
      <c r="M1385" s="47"/>
    </row>
    <row r="1386" spans="3:13" ht="12.75">
      <c r="C1386" s="47"/>
      <c r="D1386" s="47"/>
      <c r="E1386" s="47"/>
      <c r="F1386" s="47"/>
      <c r="G1386" s="47"/>
      <c r="H1386" s="47"/>
      <c r="I1386" s="46"/>
      <c r="J1386" s="47"/>
      <c r="K1386" s="46"/>
      <c r="L1386" s="47"/>
      <c r="M1386" s="47"/>
    </row>
    <row r="1387" spans="3:13" ht="12.75">
      <c r="C1387" s="47"/>
      <c r="D1387" s="47"/>
      <c r="E1387" s="47"/>
      <c r="F1387" s="47"/>
      <c r="G1387" s="47"/>
      <c r="H1387" s="47"/>
      <c r="I1387" s="46"/>
      <c r="J1387" s="47"/>
      <c r="K1387" s="46"/>
      <c r="L1387" s="47"/>
      <c r="M1387" s="47"/>
    </row>
    <row r="1388" spans="3:13" ht="12.75">
      <c r="C1388" s="47"/>
      <c r="D1388" s="47"/>
      <c r="E1388" s="47"/>
      <c r="F1388" s="47"/>
      <c r="G1388" s="47"/>
      <c r="H1388" s="47"/>
      <c r="I1388" s="46"/>
      <c r="J1388" s="47"/>
      <c r="K1388" s="46"/>
      <c r="L1388" s="47"/>
      <c r="M1388" s="47"/>
    </row>
    <row r="1389" spans="3:13" ht="12.75">
      <c r="C1389" s="47"/>
      <c r="D1389" s="47"/>
      <c r="E1389" s="47"/>
      <c r="F1389" s="47"/>
      <c r="G1389" s="47"/>
      <c r="H1389" s="47"/>
      <c r="I1389" s="46"/>
      <c r="J1389" s="47"/>
      <c r="K1389" s="46"/>
      <c r="L1389" s="47"/>
      <c r="M1389" s="47"/>
    </row>
    <row r="1390" spans="3:13" ht="12.75">
      <c r="C1390" s="47"/>
      <c r="D1390" s="47"/>
      <c r="E1390" s="47"/>
      <c r="F1390" s="47"/>
      <c r="G1390" s="47"/>
      <c r="H1390" s="47"/>
      <c r="I1390" s="46"/>
      <c r="J1390" s="47"/>
      <c r="K1390" s="46"/>
      <c r="L1390" s="47"/>
      <c r="M1390" s="47"/>
    </row>
    <row r="1391" spans="3:13" ht="12.75">
      <c r="C1391" s="47"/>
      <c r="D1391" s="47"/>
      <c r="E1391" s="47"/>
      <c r="F1391" s="47"/>
      <c r="G1391" s="47"/>
      <c r="H1391" s="47"/>
      <c r="I1391" s="46"/>
      <c r="J1391" s="47"/>
      <c r="K1391" s="46"/>
      <c r="L1391" s="47"/>
      <c r="M1391" s="47"/>
    </row>
    <row r="1392" spans="3:13" ht="12.75">
      <c r="C1392" s="47"/>
      <c r="D1392" s="47"/>
      <c r="E1392" s="47"/>
      <c r="F1392" s="47"/>
      <c r="G1392" s="47"/>
      <c r="H1392" s="47"/>
      <c r="I1392" s="46"/>
      <c r="J1392" s="47"/>
      <c r="K1392" s="46"/>
      <c r="L1392" s="47"/>
      <c r="M1392" s="47"/>
    </row>
    <row r="1393" spans="3:13" ht="12.75">
      <c r="C1393" s="47"/>
      <c r="D1393" s="47"/>
      <c r="E1393" s="47"/>
      <c r="F1393" s="47"/>
      <c r="G1393" s="47"/>
      <c r="H1393" s="47"/>
      <c r="I1393" s="46"/>
      <c r="J1393" s="47"/>
      <c r="K1393" s="46"/>
      <c r="L1393" s="47"/>
      <c r="M1393" s="47"/>
    </row>
    <row r="1394" spans="3:13" ht="12.75">
      <c r="C1394" s="47"/>
      <c r="D1394" s="47"/>
      <c r="E1394" s="47"/>
      <c r="F1394" s="47"/>
      <c r="G1394" s="47"/>
      <c r="H1394" s="47"/>
      <c r="I1394" s="46"/>
      <c r="J1394" s="47"/>
      <c r="K1394" s="46"/>
      <c r="L1394" s="47"/>
      <c r="M1394" s="47"/>
    </row>
    <row r="1395" spans="3:13" ht="12.75">
      <c r="C1395" s="47"/>
      <c r="D1395" s="47"/>
      <c r="E1395" s="47"/>
      <c r="F1395" s="47"/>
      <c r="G1395" s="47"/>
      <c r="H1395" s="47"/>
      <c r="I1395" s="46"/>
      <c r="J1395" s="47"/>
      <c r="K1395" s="46"/>
      <c r="L1395" s="47"/>
      <c r="M1395" s="47"/>
    </row>
    <row r="1396" spans="3:13" ht="12.75">
      <c r="C1396" s="47"/>
      <c r="D1396" s="47"/>
      <c r="E1396" s="47"/>
      <c r="F1396" s="47"/>
      <c r="G1396" s="47"/>
      <c r="H1396" s="47"/>
      <c r="I1396" s="46"/>
      <c r="J1396" s="47"/>
      <c r="K1396" s="46"/>
      <c r="L1396" s="47"/>
      <c r="M1396" s="47"/>
    </row>
    <row r="1397" spans="3:13" ht="12.75">
      <c r="C1397" s="47"/>
      <c r="D1397" s="47"/>
      <c r="E1397" s="47"/>
      <c r="F1397" s="47"/>
      <c r="G1397" s="47"/>
      <c r="H1397" s="47"/>
      <c r="I1397" s="46"/>
      <c r="J1397" s="47"/>
      <c r="K1397" s="46"/>
      <c r="L1397" s="47"/>
      <c r="M1397" s="47"/>
    </row>
    <row r="1398" spans="3:13" ht="12.75">
      <c r="C1398" s="47"/>
      <c r="D1398" s="47"/>
      <c r="E1398" s="47"/>
      <c r="F1398" s="47"/>
      <c r="G1398" s="47"/>
      <c r="H1398" s="47"/>
      <c r="I1398" s="46"/>
      <c r="J1398" s="47"/>
      <c r="K1398" s="46"/>
      <c r="L1398" s="47"/>
      <c r="M1398" s="47"/>
    </row>
    <row r="1399" spans="3:13" ht="12.75">
      <c r="C1399" s="47"/>
      <c r="D1399" s="47"/>
      <c r="E1399" s="47"/>
      <c r="F1399" s="47"/>
      <c r="G1399" s="47"/>
      <c r="H1399" s="47"/>
      <c r="I1399" s="46"/>
      <c r="J1399" s="47"/>
      <c r="K1399" s="46"/>
      <c r="L1399" s="47"/>
      <c r="M1399" s="47"/>
    </row>
    <row r="1400" spans="3:13" ht="12.75">
      <c r="C1400" s="47"/>
      <c r="D1400" s="47"/>
      <c r="E1400" s="47"/>
      <c r="F1400" s="47"/>
      <c r="G1400" s="47"/>
      <c r="H1400" s="47"/>
      <c r="I1400" s="46"/>
      <c r="J1400" s="47"/>
      <c r="K1400" s="46"/>
      <c r="L1400" s="47"/>
      <c r="M1400" s="47"/>
    </row>
    <row r="1401" spans="3:13" ht="12.75">
      <c r="C1401" s="47"/>
      <c r="D1401" s="47"/>
      <c r="E1401" s="47"/>
      <c r="F1401" s="47"/>
      <c r="G1401" s="47"/>
      <c r="H1401" s="47"/>
      <c r="I1401" s="46"/>
      <c r="J1401" s="47"/>
      <c r="K1401" s="46"/>
      <c r="L1401" s="47"/>
      <c r="M1401" s="47"/>
    </row>
    <row r="1402" spans="3:13" ht="12.75">
      <c r="C1402" s="47"/>
      <c r="D1402" s="47"/>
      <c r="E1402" s="47"/>
      <c r="F1402" s="47"/>
      <c r="G1402" s="47"/>
      <c r="H1402" s="47"/>
      <c r="I1402" s="46"/>
      <c r="J1402" s="47"/>
      <c r="K1402" s="46"/>
      <c r="L1402" s="47"/>
      <c r="M1402" s="47"/>
    </row>
    <row r="1403" spans="3:13" ht="12.75">
      <c r="C1403" s="47"/>
      <c r="D1403" s="47"/>
      <c r="E1403" s="47"/>
      <c r="F1403" s="47"/>
      <c r="G1403" s="47"/>
      <c r="H1403" s="47"/>
      <c r="I1403" s="46"/>
      <c r="J1403" s="47"/>
      <c r="K1403" s="46"/>
      <c r="L1403" s="47"/>
      <c r="M1403" s="47"/>
    </row>
    <row r="1404" spans="3:13" ht="12.75">
      <c r="C1404" s="47"/>
      <c r="D1404" s="47"/>
      <c r="E1404" s="47"/>
      <c r="F1404" s="47"/>
      <c r="G1404" s="47"/>
      <c r="H1404" s="47"/>
      <c r="I1404" s="46"/>
      <c r="J1404" s="47"/>
      <c r="K1404" s="46"/>
      <c r="L1404" s="47"/>
      <c r="M1404" s="47"/>
    </row>
    <row r="1405" spans="3:13" ht="12.75">
      <c r="C1405" s="47"/>
      <c r="D1405" s="47"/>
      <c r="E1405" s="47"/>
      <c r="F1405" s="47"/>
      <c r="G1405" s="47"/>
      <c r="H1405" s="47"/>
      <c r="I1405" s="46"/>
      <c r="J1405" s="47"/>
      <c r="K1405" s="46"/>
      <c r="L1405" s="47"/>
      <c r="M1405" s="47"/>
    </row>
    <row r="1406" spans="3:13" ht="12.75">
      <c r="C1406" s="47"/>
      <c r="D1406" s="47"/>
      <c r="E1406" s="47"/>
      <c r="F1406" s="47"/>
      <c r="G1406" s="47"/>
      <c r="H1406" s="47"/>
      <c r="I1406" s="46"/>
      <c r="J1406" s="47"/>
      <c r="K1406" s="46"/>
      <c r="L1406" s="47"/>
      <c r="M1406" s="47"/>
    </row>
    <row r="1407" spans="3:13" ht="12.75">
      <c r="C1407" s="47"/>
      <c r="D1407" s="47"/>
      <c r="E1407" s="47"/>
      <c r="F1407" s="47"/>
      <c r="G1407" s="47"/>
      <c r="H1407" s="47"/>
      <c r="I1407" s="46"/>
      <c r="J1407" s="47"/>
      <c r="K1407" s="46"/>
      <c r="L1407" s="47"/>
      <c r="M1407" s="47"/>
    </row>
    <row r="1408" spans="3:13" ht="12.75">
      <c r="C1408" s="47"/>
      <c r="D1408" s="47"/>
      <c r="E1408" s="47"/>
      <c r="F1408" s="47"/>
      <c r="G1408" s="47"/>
      <c r="H1408" s="47"/>
      <c r="I1408" s="46"/>
      <c r="J1408" s="47"/>
      <c r="K1408" s="46"/>
      <c r="L1408" s="47"/>
      <c r="M1408" s="47"/>
    </row>
    <row r="1409" spans="3:13" ht="12.75">
      <c r="C1409" s="47"/>
      <c r="D1409" s="47"/>
      <c r="E1409" s="47"/>
      <c r="F1409" s="47"/>
      <c r="G1409" s="47"/>
      <c r="H1409" s="47"/>
      <c r="I1409" s="46"/>
      <c r="J1409" s="47"/>
      <c r="K1409" s="46"/>
      <c r="L1409" s="47"/>
      <c r="M1409" s="47"/>
    </row>
    <row r="1410" spans="3:13" ht="12.75">
      <c r="C1410" s="47"/>
      <c r="D1410" s="47"/>
      <c r="E1410" s="47"/>
      <c r="F1410" s="47"/>
      <c r="G1410" s="47"/>
      <c r="H1410" s="47"/>
      <c r="I1410" s="46"/>
      <c r="J1410" s="47"/>
      <c r="K1410" s="46"/>
      <c r="L1410" s="47"/>
      <c r="M1410" s="47"/>
    </row>
    <row r="1411" spans="3:13" ht="12.75">
      <c r="C1411" s="47"/>
      <c r="D1411" s="47"/>
      <c r="E1411" s="47"/>
      <c r="F1411" s="47"/>
      <c r="G1411" s="47"/>
      <c r="H1411" s="47"/>
      <c r="I1411" s="46"/>
      <c r="J1411" s="47"/>
      <c r="K1411" s="46"/>
      <c r="L1411" s="47"/>
      <c r="M1411" s="47"/>
    </row>
    <row r="1412" spans="3:13" ht="12.75">
      <c r="C1412" s="47"/>
      <c r="D1412" s="47"/>
      <c r="E1412" s="47"/>
      <c r="F1412" s="47"/>
      <c r="G1412" s="47"/>
      <c r="H1412" s="47"/>
      <c r="I1412" s="46"/>
      <c r="J1412" s="47"/>
      <c r="K1412" s="46"/>
      <c r="L1412" s="47"/>
      <c r="M1412" s="47"/>
    </row>
    <row r="1413" spans="3:13" ht="12.75">
      <c r="C1413" s="47"/>
      <c r="D1413" s="47"/>
      <c r="E1413" s="47"/>
      <c r="F1413" s="47"/>
      <c r="G1413" s="47"/>
      <c r="H1413" s="47"/>
      <c r="I1413" s="46"/>
      <c r="J1413" s="47"/>
      <c r="K1413" s="46"/>
      <c r="L1413" s="47"/>
      <c r="M1413" s="47"/>
    </row>
    <row r="1414" spans="3:13" ht="12.75">
      <c r="C1414" s="47"/>
      <c r="D1414" s="47"/>
      <c r="E1414" s="47"/>
      <c r="F1414" s="47"/>
      <c r="G1414" s="47"/>
      <c r="H1414" s="47"/>
      <c r="I1414" s="46"/>
      <c r="J1414" s="47"/>
      <c r="K1414" s="46"/>
      <c r="L1414" s="47"/>
      <c r="M1414" s="47"/>
    </row>
    <row r="1415" spans="3:13" ht="12.75">
      <c r="C1415" s="47"/>
      <c r="D1415" s="47"/>
      <c r="E1415" s="47"/>
      <c r="F1415" s="47"/>
      <c r="G1415" s="47"/>
      <c r="H1415" s="47"/>
      <c r="I1415" s="46"/>
      <c r="J1415" s="47"/>
      <c r="K1415" s="46"/>
      <c r="L1415" s="47"/>
      <c r="M1415" s="47"/>
    </row>
    <row r="1416" spans="3:13" ht="12.75">
      <c r="C1416" s="47"/>
      <c r="D1416" s="47"/>
      <c r="E1416" s="47"/>
      <c r="F1416" s="47"/>
      <c r="G1416" s="47"/>
      <c r="H1416" s="47"/>
      <c r="I1416" s="46"/>
      <c r="J1416" s="47"/>
      <c r="K1416" s="46"/>
      <c r="L1416" s="47"/>
      <c r="M1416" s="47"/>
    </row>
    <row r="1417" spans="3:13" ht="12.75">
      <c r="C1417" s="47"/>
      <c r="D1417" s="47"/>
      <c r="E1417" s="47"/>
      <c r="F1417" s="47"/>
      <c r="G1417" s="47"/>
      <c r="H1417" s="47"/>
      <c r="I1417" s="46"/>
      <c r="J1417" s="47"/>
      <c r="K1417" s="46"/>
      <c r="L1417" s="47"/>
      <c r="M1417" s="47"/>
    </row>
    <row r="1418" spans="3:13" ht="12.75">
      <c r="C1418" s="47"/>
      <c r="D1418" s="47"/>
      <c r="E1418" s="47"/>
      <c r="F1418" s="47"/>
      <c r="G1418" s="47"/>
      <c r="H1418" s="47"/>
      <c r="I1418" s="46"/>
      <c r="J1418" s="47"/>
      <c r="K1418" s="46"/>
      <c r="L1418" s="47"/>
      <c r="M1418" s="47"/>
    </row>
    <row r="1419" spans="3:13" ht="12.75">
      <c r="C1419" s="47"/>
      <c r="D1419" s="47"/>
      <c r="E1419" s="47"/>
      <c r="F1419" s="47"/>
      <c r="G1419" s="47"/>
      <c r="H1419" s="47"/>
      <c r="I1419" s="46"/>
      <c r="J1419" s="47"/>
      <c r="K1419" s="46"/>
      <c r="L1419" s="47"/>
      <c r="M1419" s="47"/>
    </row>
    <row r="1420" spans="3:13" ht="12.75">
      <c r="C1420" s="47"/>
      <c r="D1420" s="47"/>
      <c r="E1420" s="47"/>
      <c r="F1420" s="47"/>
      <c r="G1420" s="47"/>
      <c r="H1420" s="47"/>
      <c r="I1420" s="46"/>
      <c r="J1420" s="47"/>
      <c r="K1420" s="46"/>
      <c r="L1420" s="47"/>
      <c r="M1420" s="47"/>
    </row>
    <row r="1421" spans="3:13" ht="12.75">
      <c r="C1421" s="47"/>
      <c r="D1421" s="47"/>
      <c r="E1421" s="47"/>
      <c r="F1421" s="47"/>
      <c r="G1421" s="47"/>
      <c r="H1421" s="47"/>
      <c r="I1421" s="46"/>
      <c r="J1421" s="47"/>
      <c r="K1421" s="46"/>
      <c r="L1421" s="47"/>
      <c r="M1421" s="47"/>
    </row>
    <row r="1422" spans="3:13" ht="12.75">
      <c r="C1422" s="47"/>
      <c r="D1422" s="47"/>
      <c r="E1422" s="47"/>
      <c r="F1422" s="47"/>
      <c r="G1422" s="47"/>
      <c r="H1422" s="47"/>
      <c r="I1422" s="46"/>
      <c r="J1422" s="47"/>
      <c r="K1422" s="46"/>
      <c r="L1422" s="47"/>
      <c r="M1422" s="47"/>
    </row>
    <row r="1423" spans="3:13" ht="12.75">
      <c r="C1423" s="47"/>
      <c r="D1423" s="47"/>
      <c r="E1423" s="47"/>
      <c r="F1423" s="47"/>
      <c r="G1423" s="47"/>
      <c r="H1423" s="47"/>
      <c r="I1423" s="46"/>
      <c r="J1423" s="47"/>
      <c r="K1423" s="46"/>
      <c r="L1423" s="47"/>
      <c r="M1423" s="47"/>
    </row>
    <row r="1424" spans="3:13" ht="12.75">
      <c r="C1424" s="47"/>
      <c r="D1424" s="47"/>
      <c r="E1424" s="47"/>
      <c r="F1424" s="47"/>
      <c r="G1424" s="47"/>
      <c r="H1424" s="47"/>
      <c r="I1424" s="46"/>
      <c r="J1424" s="47"/>
      <c r="K1424" s="46"/>
      <c r="L1424" s="47"/>
      <c r="M1424" s="47"/>
    </row>
    <row r="1425" spans="3:13" ht="12.75">
      <c r="C1425" s="47"/>
      <c r="D1425" s="47"/>
      <c r="E1425" s="47"/>
      <c r="F1425" s="47"/>
      <c r="G1425" s="47"/>
      <c r="H1425" s="47"/>
      <c r="I1425" s="46"/>
      <c r="J1425" s="47"/>
      <c r="K1425" s="46"/>
      <c r="L1425" s="47"/>
      <c r="M1425" s="47"/>
    </row>
    <row r="1426" spans="3:13" ht="12.75">
      <c r="C1426" s="47"/>
      <c r="D1426" s="47"/>
      <c r="E1426" s="47"/>
      <c r="F1426" s="47"/>
      <c r="G1426" s="47"/>
      <c r="H1426" s="47"/>
      <c r="I1426" s="46"/>
      <c r="J1426" s="47"/>
      <c r="K1426" s="46"/>
      <c r="L1426" s="47"/>
      <c r="M1426" s="47"/>
    </row>
    <row r="1427" spans="3:13" ht="12.75">
      <c r="C1427" s="47"/>
      <c r="D1427" s="47"/>
      <c r="E1427" s="47"/>
      <c r="F1427" s="47"/>
      <c r="G1427" s="47"/>
      <c r="H1427" s="47"/>
      <c r="I1427" s="46"/>
      <c r="J1427" s="47"/>
      <c r="K1427" s="46"/>
      <c r="L1427" s="47"/>
      <c r="M1427" s="47"/>
    </row>
    <row r="1428" spans="3:13" ht="12.75">
      <c r="C1428" s="47"/>
      <c r="D1428" s="47"/>
      <c r="E1428" s="47"/>
      <c r="F1428" s="47"/>
      <c r="G1428" s="47"/>
      <c r="H1428" s="47"/>
      <c r="I1428" s="46"/>
      <c r="J1428" s="47"/>
      <c r="K1428" s="46"/>
      <c r="L1428" s="47"/>
      <c r="M1428" s="47"/>
    </row>
    <row r="1429" spans="3:13" ht="12.75">
      <c r="C1429" s="47"/>
      <c r="D1429" s="47"/>
      <c r="E1429" s="47"/>
      <c r="F1429" s="47"/>
      <c r="G1429" s="47"/>
      <c r="H1429" s="47"/>
      <c r="I1429" s="46"/>
      <c r="J1429" s="47"/>
      <c r="K1429" s="46"/>
      <c r="L1429" s="47"/>
      <c r="M1429" s="47"/>
    </row>
    <row r="1430" spans="3:13" ht="12.75">
      <c r="C1430" s="47"/>
      <c r="D1430" s="47"/>
      <c r="E1430" s="47"/>
      <c r="F1430" s="47"/>
      <c r="G1430" s="47"/>
      <c r="H1430" s="47"/>
      <c r="I1430" s="46"/>
      <c r="J1430" s="47"/>
      <c r="K1430" s="46"/>
      <c r="L1430" s="47"/>
      <c r="M1430" s="47"/>
    </row>
    <row r="1431" spans="3:13" ht="12.75">
      <c r="C1431" s="47"/>
      <c r="D1431" s="47"/>
      <c r="E1431" s="47"/>
      <c r="F1431" s="47"/>
      <c r="G1431" s="47"/>
      <c r="H1431" s="47"/>
      <c r="I1431" s="46"/>
      <c r="J1431" s="47"/>
      <c r="K1431" s="46"/>
      <c r="L1431" s="47"/>
      <c r="M1431" s="47"/>
    </row>
    <row r="1432" spans="3:13" ht="12.75">
      <c r="C1432" s="47"/>
      <c r="D1432" s="47"/>
      <c r="E1432" s="47"/>
      <c r="F1432" s="47"/>
      <c r="G1432" s="47"/>
      <c r="H1432" s="47"/>
      <c r="I1432" s="46"/>
      <c r="J1432" s="47"/>
      <c r="K1432" s="46"/>
      <c r="L1432" s="47"/>
      <c r="M1432" s="47"/>
    </row>
    <row r="1433" spans="3:13" ht="12.75">
      <c r="C1433" s="47"/>
      <c r="D1433" s="47"/>
      <c r="E1433" s="47"/>
      <c r="F1433" s="47"/>
      <c r="G1433" s="47"/>
      <c r="H1433" s="47"/>
      <c r="I1433" s="46"/>
      <c r="J1433" s="47"/>
      <c r="K1433" s="46"/>
      <c r="L1433" s="47"/>
      <c r="M1433" s="47"/>
    </row>
    <row r="1434" spans="3:13" ht="12.75">
      <c r="C1434" s="47"/>
      <c r="D1434" s="47"/>
      <c r="E1434" s="47"/>
      <c r="F1434" s="47"/>
      <c r="G1434" s="47"/>
      <c r="H1434" s="47"/>
      <c r="I1434" s="46"/>
      <c r="J1434" s="47"/>
      <c r="K1434" s="46"/>
      <c r="L1434" s="47"/>
      <c r="M1434" s="47"/>
    </row>
    <row r="1435" spans="3:13" ht="12.75">
      <c r="C1435" s="47"/>
      <c r="D1435" s="47"/>
      <c r="E1435" s="47"/>
      <c r="F1435" s="47"/>
      <c r="G1435" s="47"/>
      <c r="H1435" s="47"/>
      <c r="I1435" s="46"/>
      <c r="J1435" s="47"/>
      <c r="K1435" s="46"/>
      <c r="L1435" s="47"/>
      <c r="M1435" s="47"/>
    </row>
    <row r="1436" spans="3:13" ht="12.75">
      <c r="C1436" s="47"/>
      <c r="D1436" s="47"/>
      <c r="E1436" s="47"/>
      <c r="F1436" s="47"/>
      <c r="G1436" s="47"/>
      <c r="H1436" s="47"/>
      <c r="I1436" s="46"/>
      <c r="J1436" s="47"/>
      <c r="K1436" s="46"/>
      <c r="L1436" s="47"/>
      <c r="M1436" s="47"/>
    </row>
    <row r="1437" spans="3:13" ht="12.75">
      <c r="C1437" s="47"/>
      <c r="D1437" s="47"/>
      <c r="E1437" s="47"/>
      <c r="F1437" s="47"/>
      <c r="G1437" s="47"/>
      <c r="H1437" s="47"/>
      <c r="I1437" s="46"/>
      <c r="J1437" s="47"/>
      <c r="K1437" s="46"/>
      <c r="L1437" s="47"/>
      <c r="M1437" s="47"/>
    </row>
    <row r="1438" spans="3:13" ht="12.75">
      <c r="C1438" s="47"/>
      <c r="D1438" s="47"/>
      <c r="E1438" s="47"/>
      <c r="F1438" s="47"/>
      <c r="G1438" s="47"/>
      <c r="H1438" s="47"/>
      <c r="I1438" s="46"/>
      <c r="J1438" s="47"/>
      <c r="K1438" s="46"/>
      <c r="L1438" s="47"/>
      <c r="M1438" s="47"/>
    </row>
    <row r="1439" spans="3:13" ht="12.75">
      <c r="C1439" s="47"/>
      <c r="D1439" s="47"/>
      <c r="E1439" s="47"/>
      <c r="F1439" s="47"/>
      <c r="G1439" s="47"/>
      <c r="H1439" s="47"/>
      <c r="I1439" s="46"/>
      <c r="J1439" s="47"/>
      <c r="K1439" s="46"/>
      <c r="L1439" s="47"/>
      <c r="M1439" s="47"/>
    </row>
    <row r="1440" spans="3:13" ht="12.75">
      <c r="C1440" s="47"/>
      <c r="D1440" s="47"/>
      <c r="E1440" s="47"/>
      <c r="F1440" s="47"/>
      <c r="G1440" s="47"/>
      <c r="H1440" s="47"/>
      <c r="I1440" s="46"/>
      <c r="J1440" s="47"/>
      <c r="K1440" s="46"/>
      <c r="L1440" s="47"/>
      <c r="M1440" s="47"/>
    </row>
    <row r="1441" spans="3:13" ht="12.75">
      <c r="C1441" s="47"/>
      <c r="D1441" s="47"/>
      <c r="E1441" s="47"/>
      <c r="F1441" s="47"/>
      <c r="G1441" s="47"/>
      <c r="H1441" s="47"/>
      <c r="I1441" s="46"/>
      <c r="J1441" s="47"/>
      <c r="K1441" s="46"/>
      <c r="L1441" s="47"/>
      <c r="M1441" s="47"/>
    </row>
    <row r="1442" spans="3:13" ht="12.75">
      <c r="C1442" s="47"/>
      <c r="D1442" s="47"/>
      <c r="E1442" s="47"/>
      <c r="F1442" s="47"/>
      <c r="G1442" s="47"/>
      <c r="H1442" s="47"/>
      <c r="I1442" s="46"/>
      <c r="J1442" s="47"/>
      <c r="K1442" s="46"/>
      <c r="L1442" s="47"/>
      <c r="M1442" s="47"/>
    </row>
    <row r="1443" spans="3:13" ht="12.75">
      <c r="C1443" s="47"/>
      <c r="D1443" s="47"/>
      <c r="E1443" s="47"/>
      <c r="F1443" s="47"/>
      <c r="G1443" s="47"/>
      <c r="H1443" s="47"/>
      <c r="I1443" s="46"/>
      <c r="J1443" s="47"/>
      <c r="K1443" s="46"/>
      <c r="L1443" s="47"/>
      <c r="M1443" s="47"/>
    </row>
    <row r="1444" spans="3:13" ht="12.75">
      <c r="C1444" s="47"/>
      <c r="D1444" s="47"/>
      <c r="E1444" s="47"/>
      <c r="F1444" s="47"/>
      <c r="G1444" s="47"/>
      <c r="H1444" s="47"/>
      <c r="I1444" s="46"/>
      <c r="J1444" s="47"/>
      <c r="K1444" s="46"/>
      <c r="L1444" s="47"/>
      <c r="M1444" s="47"/>
    </row>
    <row r="1445" spans="3:13" ht="12.75">
      <c r="C1445" s="47"/>
      <c r="D1445" s="47"/>
      <c r="E1445" s="47"/>
      <c r="F1445" s="47"/>
      <c r="G1445" s="47"/>
      <c r="H1445" s="47"/>
      <c r="I1445" s="46"/>
      <c r="J1445" s="47"/>
      <c r="K1445" s="46"/>
      <c r="L1445" s="47"/>
      <c r="M1445" s="47"/>
    </row>
    <row r="1446" spans="3:13" ht="12.75">
      <c r="C1446" s="47"/>
      <c r="D1446" s="47"/>
      <c r="E1446" s="47"/>
      <c r="F1446" s="47"/>
      <c r="G1446" s="47"/>
      <c r="H1446" s="47"/>
      <c r="I1446" s="46"/>
      <c r="J1446" s="47"/>
      <c r="K1446" s="46"/>
      <c r="L1446" s="47"/>
      <c r="M1446" s="47"/>
    </row>
    <row r="1447" spans="3:13" ht="12.75">
      <c r="C1447" s="47"/>
      <c r="D1447" s="47"/>
      <c r="E1447" s="47"/>
      <c r="F1447" s="47"/>
      <c r="G1447" s="47"/>
      <c r="H1447" s="47"/>
      <c r="I1447" s="46"/>
      <c r="J1447" s="47"/>
      <c r="K1447" s="46"/>
      <c r="L1447" s="47"/>
      <c r="M1447" s="47"/>
    </row>
    <row r="1448" spans="3:13" ht="12.75">
      <c r="C1448" s="47"/>
      <c r="D1448" s="47"/>
      <c r="E1448" s="47"/>
      <c r="F1448" s="47"/>
      <c r="G1448" s="47"/>
      <c r="H1448" s="47"/>
      <c r="I1448" s="46"/>
      <c r="J1448" s="47"/>
      <c r="K1448" s="46"/>
      <c r="L1448" s="47"/>
      <c r="M1448" s="47"/>
    </row>
    <row r="1449" spans="3:13" ht="12.75">
      <c r="C1449" s="47"/>
      <c r="D1449" s="47"/>
      <c r="E1449" s="47"/>
      <c r="F1449" s="47"/>
      <c r="G1449" s="47"/>
      <c r="H1449" s="47"/>
      <c r="I1449" s="46"/>
      <c r="J1449" s="47"/>
      <c r="K1449" s="46"/>
      <c r="L1449" s="47"/>
      <c r="M1449" s="47"/>
    </row>
    <row r="1450" spans="3:13" ht="12.75">
      <c r="C1450" s="47"/>
      <c r="D1450" s="47"/>
      <c r="E1450" s="47"/>
      <c r="F1450" s="47"/>
      <c r="G1450" s="47"/>
      <c r="H1450" s="47"/>
      <c r="I1450" s="46"/>
      <c r="J1450" s="47"/>
      <c r="K1450" s="46"/>
      <c r="L1450" s="47"/>
      <c r="M1450" s="47"/>
    </row>
    <row r="1451" spans="3:13" ht="12.75">
      <c r="C1451" s="47"/>
      <c r="D1451" s="47"/>
      <c r="E1451" s="47"/>
      <c r="F1451" s="47"/>
      <c r="G1451" s="47"/>
      <c r="H1451" s="47"/>
      <c r="I1451" s="46"/>
      <c r="J1451" s="47"/>
      <c r="K1451" s="46"/>
      <c r="L1451" s="47"/>
      <c r="M1451" s="47"/>
    </row>
    <row r="1452" spans="3:13" ht="12.75">
      <c r="C1452" s="47"/>
      <c r="D1452" s="47"/>
      <c r="E1452" s="47"/>
      <c r="F1452" s="47"/>
      <c r="G1452" s="47"/>
      <c r="H1452" s="47"/>
      <c r="I1452" s="46"/>
      <c r="J1452" s="47"/>
      <c r="K1452" s="46"/>
      <c r="L1452" s="47"/>
      <c r="M1452" s="47"/>
    </row>
    <row r="1453" spans="3:13" ht="12.75">
      <c r="C1453" s="47"/>
      <c r="D1453" s="47"/>
      <c r="E1453" s="47"/>
      <c r="F1453" s="47"/>
      <c r="G1453" s="47"/>
      <c r="H1453" s="47"/>
      <c r="I1453" s="46"/>
      <c r="J1453" s="47"/>
      <c r="K1453" s="46"/>
      <c r="L1453" s="47"/>
      <c r="M1453" s="47"/>
    </row>
    <row r="1454" spans="3:13" ht="12.75">
      <c r="C1454" s="47"/>
      <c r="D1454" s="47"/>
      <c r="E1454" s="47"/>
      <c r="F1454" s="47"/>
      <c r="G1454" s="47"/>
      <c r="H1454" s="47"/>
      <c r="I1454" s="46"/>
      <c r="J1454" s="47"/>
      <c r="K1454" s="46"/>
      <c r="L1454" s="47"/>
      <c r="M1454" s="47"/>
    </row>
    <row r="1455" spans="3:13" ht="12.75">
      <c r="C1455" s="47"/>
      <c r="D1455" s="47"/>
      <c r="E1455" s="47"/>
      <c r="F1455" s="47"/>
      <c r="G1455" s="47"/>
      <c r="H1455" s="47"/>
      <c r="I1455" s="46"/>
      <c r="J1455" s="47"/>
      <c r="K1455" s="46"/>
      <c r="L1455" s="47"/>
      <c r="M1455" s="47"/>
    </row>
    <row r="1456" spans="3:13" ht="12.75">
      <c r="C1456" s="47"/>
      <c r="D1456" s="47"/>
      <c r="E1456" s="47"/>
      <c r="F1456" s="47"/>
      <c r="G1456" s="47"/>
      <c r="H1456" s="47"/>
      <c r="I1456" s="46"/>
      <c r="J1456" s="47"/>
      <c r="K1456" s="46"/>
      <c r="L1456" s="47"/>
      <c r="M1456" s="47"/>
    </row>
    <row r="1457" spans="3:13" ht="12.75">
      <c r="C1457" s="47"/>
      <c r="D1457" s="47"/>
      <c r="E1457" s="47"/>
      <c r="F1457" s="47"/>
      <c r="G1457" s="47"/>
      <c r="H1457" s="47"/>
      <c r="I1457" s="46"/>
      <c r="J1457" s="47"/>
      <c r="K1457" s="46"/>
      <c r="L1457" s="47"/>
      <c r="M1457" s="47"/>
    </row>
    <row r="1458" spans="3:13" ht="12.75">
      <c r="C1458" s="47"/>
      <c r="D1458" s="47"/>
      <c r="E1458" s="47"/>
      <c r="F1458" s="47"/>
      <c r="G1458" s="47"/>
      <c r="H1458" s="47"/>
      <c r="I1458" s="46"/>
      <c r="J1458" s="47"/>
      <c r="K1458" s="46"/>
      <c r="L1458" s="47"/>
      <c r="M1458" s="47"/>
    </row>
    <row r="1459" spans="3:13" ht="12.75">
      <c r="C1459" s="47"/>
      <c r="D1459" s="47"/>
      <c r="E1459" s="47"/>
      <c r="F1459" s="47"/>
      <c r="G1459" s="47"/>
      <c r="H1459" s="47"/>
      <c r="I1459" s="46"/>
      <c r="J1459" s="47"/>
      <c r="K1459" s="46"/>
      <c r="L1459" s="47"/>
      <c r="M1459" s="47"/>
    </row>
    <row r="1460" spans="3:13" ht="12.75">
      <c r="C1460" s="47"/>
      <c r="D1460" s="47"/>
      <c r="E1460" s="47"/>
      <c r="F1460" s="47"/>
      <c r="G1460" s="47"/>
      <c r="H1460" s="47"/>
      <c r="I1460" s="46"/>
      <c r="J1460" s="47"/>
      <c r="K1460" s="46"/>
      <c r="L1460" s="47"/>
      <c r="M1460" s="47"/>
    </row>
    <row r="1461" spans="3:13" ht="12.75">
      <c r="C1461" s="47"/>
      <c r="D1461" s="47"/>
      <c r="E1461" s="47"/>
      <c r="F1461" s="47"/>
      <c r="G1461" s="47"/>
      <c r="H1461" s="47"/>
      <c r="I1461" s="46"/>
      <c r="J1461" s="47"/>
      <c r="K1461" s="46"/>
      <c r="L1461" s="47"/>
      <c r="M1461" s="47"/>
    </row>
    <row r="1462" spans="3:13" ht="12.75">
      <c r="C1462" s="47"/>
      <c r="D1462" s="47"/>
      <c r="E1462" s="47"/>
      <c r="F1462" s="47"/>
      <c r="G1462" s="47"/>
      <c r="H1462" s="47"/>
      <c r="I1462" s="46"/>
      <c r="J1462" s="47"/>
      <c r="K1462" s="46"/>
      <c r="L1462" s="47"/>
      <c r="M1462" s="47"/>
    </row>
    <row r="1463" spans="3:13" ht="12.75">
      <c r="C1463" s="47"/>
      <c r="D1463" s="47"/>
      <c r="E1463" s="47"/>
      <c r="F1463" s="47"/>
      <c r="G1463" s="47"/>
      <c r="H1463" s="47"/>
      <c r="I1463" s="46"/>
      <c r="J1463" s="47"/>
      <c r="K1463" s="46"/>
      <c r="L1463" s="47"/>
      <c r="M1463" s="47"/>
    </row>
    <row r="1464" spans="3:13" ht="12.75">
      <c r="C1464" s="47"/>
      <c r="D1464" s="47"/>
      <c r="E1464" s="47"/>
      <c r="F1464" s="47"/>
      <c r="G1464" s="47"/>
      <c r="H1464" s="47"/>
      <c r="I1464" s="46"/>
      <c r="J1464" s="47"/>
      <c r="K1464" s="46"/>
      <c r="L1464" s="47"/>
      <c r="M1464" s="47"/>
    </row>
    <row r="1465" spans="3:13" ht="12.75">
      <c r="C1465" s="47"/>
      <c r="D1465" s="47"/>
      <c r="E1465" s="47"/>
      <c r="F1465" s="47"/>
      <c r="G1465" s="47"/>
      <c r="H1465" s="47"/>
      <c r="I1465" s="46"/>
      <c r="J1465" s="47"/>
      <c r="K1465" s="46"/>
      <c r="L1465" s="47"/>
      <c r="M1465" s="47"/>
    </row>
    <row r="1466" spans="3:13" ht="12.75">
      <c r="C1466" s="47"/>
      <c r="D1466" s="47"/>
      <c r="E1466" s="47"/>
      <c r="F1466" s="47"/>
      <c r="G1466" s="47"/>
      <c r="H1466" s="47"/>
      <c r="I1466" s="46"/>
      <c r="J1466" s="47"/>
      <c r="K1466" s="46"/>
      <c r="L1466" s="47"/>
      <c r="M1466" s="47"/>
    </row>
    <row r="1467" spans="3:13" ht="12.75">
      <c r="C1467" s="47"/>
      <c r="D1467" s="47"/>
      <c r="E1467" s="47"/>
      <c r="F1467" s="47"/>
      <c r="G1467" s="47"/>
      <c r="H1467" s="47"/>
      <c r="I1467" s="46"/>
      <c r="J1467" s="47"/>
      <c r="K1467" s="46"/>
      <c r="L1467" s="47"/>
      <c r="M1467" s="47"/>
    </row>
    <row r="1468" spans="3:13" ht="12.75">
      <c r="C1468" s="47"/>
      <c r="D1468" s="47"/>
      <c r="E1468" s="47"/>
      <c r="F1468" s="47"/>
      <c r="G1468" s="47"/>
      <c r="H1468" s="47"/>
      <c r="I1468" s="46"/>
      <c r="J1468" s="47"/>
      <c r="K1468" s="46"/>
      <c r="L1468" s="47"/>
      <c r="M1468" s="47"/>
    </row>
    <row r="1469" spans="3:13" ht="12.75">
      <c r="C1469" s="47"/>
      <c r="D1469" s="47"/>
      <c r="E1469" s="47"/>
      <c r="F1469" s="47"/>
      <c r="G1469" s="47"/>
      <c r="H1469" s="47"/>
      <c r="I1469" s="46"/>
      <c r="J1469" s="47"/>
      <c r="K1469" s="46"/>
      <c r="L1469" s="47"/>
      <c r="M1469" s="47"/>
    </row>
    <row r="1470" spans="3:13" ht="12.75">
      <c r="C1470" s="47"/>
      <c r="D1470" s="47"/>
      <c r="E1470" s="47"/>
      <c r="F1470" s="47"/>
      <c r="G1470" s="47"/>
      <c r="H1470" s="47"/>
      <c r="I1470" s="46"/>
      <c r="J1470" s="47"/>
      <c r="K1470" s="46"/>
      <c r="L1470" s="47"/>
      <c r="M1470" s="47"/>
    </row>
    <row r="1471" spans="3:13" ht="12.75">
      <c r="C1471" s="47"/>
      <c r="D1471" s="47"/>
      <c r="E1471" s="47"/>
      <c r="F1471" s="47"/>
      <c r="G1471" s="47"/>
      <c r="H1471" s="47"/>
      <c r="I1471" s="46"/>
      <c r="J1471" s="47"/>
      <c r="K1471" s="46"/>
      <c r="L1471" s="47"/>
      <c r="M1471" s="47"/>
    </row>
    <row r="1472" spans="3:13" ht="12.75">
      <c r="C1472" s="47"/>
      <c r="D1472" s="47"/>
      <c r="E1472" s="47"/>
      <c r="F1472" s="47"/>
      <c r="G1472" s="47"/>
      <c r="H1472" s="47"/>
      <c r="I1472" s="46"/>
      <c r="J1472" s="47"/>
      <c r="K1472" s="46"/>
      <c r="L1472" s="47"/>
      <c r="M1472" s="47"/>
    </row>
    <row r="1473" spans="3:13" ht="12.75">
      <c r="C1473" s="47"/>
      <c r="D1473" s="47"/>
      <c r="E1473" s="47"/>
      <c r="F1473" s="47"/>
      <c r="G1473" s="47"/>
      <c r="H1473" s="47"/>
      <c r="I1473" s="46"/>
      <c r="J1473" s="47"/>
      <c r="K1473" s="46"/>
      <c r="L1473" s="47"/>
      <c r="M1473" s="47"/>
    </row>
    <row r="1474" spans="3:13" ht="12.75">
      <c r="C1474" s="47"/>
      <c r="D1474" s="47"/>
      <c r="E1474" s="47"/>
      <c r="F1474" s="47"/>
      <c r="G1474" s="47"/>
      <c r="H1474" s="47"/>
      <c r="I1474" s="46"/>
      <c r="J1474" s="47"/>
      <c r="K1474" s="46"/>
      <c r="L1474" s="47"/>
      <c r="M1474" s="47"/>
    </row>
    <row r="1475" spans="3:13" ht="12.75">
      <c r="C1475" s="47"/>
      <c r="D1475" s="47"/>
      <c r="E1475" s="47"/>
      <c r="F1475" s="47"/>
      <c r="G1475" s="47"/>
      <c r="H1475" s="47"/>
      <c r="I1475" s="46"/>
      <c r="J1475" s="47"/>
      <c r="K1475" s="46"/>
      <c r="L1475" s="47"/>
      <c r="M1475" s="47"/>
    </row>
    <row r="1476" spans="3:13" ht="12.75">
      <c r="C1476" s="47"/>
      <c r="D1476" s="47"/>
      <c r="E1476" s="47"/>
      <c r="F1476" s="47"/>
      <c r="G1476" s="47"/>
      <c r="H1476" s="47"/>
      <c r="I1476" s="46"/>
      <c r="J1476" s="47"/>
      <c r="K1476" s="46"/>
      <c r="L1476" s="47"/>
      <c r="M1476" s="47"/>
    </row>
    <row r="1477" spans="3:13" ht="12.75">
      <c r="C1477" s="47"/>
      <c r="D1477" s="47"/>
      <c r="E1477" s="47"/>
      <c r="F1477" s="47"/>
      <c r="G1477" s="47"/>
      <c r="H1477" s="47"/>
      <c r="I1477" s="46"/>
      <c r="J1477" s="47"/>
      <c r="K1477" s="46"/>
      <c r="L1477" s="47"/>
      <c r="M1477" s="47"/>
    </row>
    <row r="1478" spans="3:13" ht="12.75">
      <c r="C1478" s="47"/>
      <c r="D1478" s="47"/>
      <c r="E1478" s="47"/>
      <c r="F1478" s="47"/>
      <c r="G1478" s="47"/>
      <c r="H1478" s="47"/>
      <c r="I1478" s="46"/>
      <c r="J1478" s="47"/>
      <c r="K1478" s="46"/>
      <c r="L1478" s="47"/>
      <c r="M1478" s="47"/>
    </row>
    <row r="1479" spans="3:13" ht="12.75">
      <c r="C1479" s="47"/>
      <c r="D1479" s="47"/>
      <c r="E1479" s="47"/>
      <c r="F1479" s="47"/>
      <c r="G1479" s="47"/>
      <c r="H1479" s="47"/>
      <c r="I1479" s="46"/>
      <c r="J1479" s="47"/>
      <c r="K1479" s="46"/>
      <c r="L1479" s="47"/>
      <c r="M1479" s="47"/>
    </row>
    <row r="1480" spans="3:13" ht="12.75">
      <c r="C1480" s="47"/>
      <c r="D1480" s="47"/>
      <c r="E1480" s="47"/>
      <c r="F1480" s="47"/>
      <c r="G1480" s="47"/>
      <c r="H1480" s="47"/>
      <c r="I1480" s="46"/>
      <c r="J1480" s="47"/>
      <c r="K1480" s="46"/>
      <c r="L1480" s="47"/>
      <c r="M1480" s="47"/>
    </row>
    <row r="1481" spans="3:13" ht="12.75">
      <c r="C1481" s="47"/>
      <c r="D1481" s="47"/>
      <c r="E1481" s="47"/>
      <c r="F1481" s="47"/>
      <c r="G1481" s="47"/>
      <c r="H1481" s="47"/>
      <c r="I1481" s="46"/>
      <c r="J1481" s="47"/>
      <c r="K1481" s="46"/>
      <c r="L1481" s="47"/>
      <c r="M1481" s="47"/>
    </row>
    <row r="1482" spans="3:13" ht="12.75">
      <c r="C1482" s="47"/>
      <c r="D1482" s="47"/>
      <c r="E1482" s="47"/>
      <c r="F1482" s="47"/>
      <c r="G1482" s="47"/>
      <c r="H1482" s="47"/>
      <c r="I1482" s="46"/>
      <c r="J1482" s="47"/>
      <c r="K1482" s="46"/>
      <c r="L1482" s="47"/>
      <c r="M1482" s="47"/>
    </row>
    <row r="1483" spans="3:13" ht="12.75">
      <c r="C1483" s="47"/>
      <c r="D1483" s="47"/>
      <c r="E1483" s="47"/>
      <c r="F1483" s="47"/>
      <c r="G1483" s="47"/>
      <c r="H1483" s="47"/>
      <c r="I1483" s="46"/>
      <c r="J1483" s="47"/>
      <c r="K1483" s="46"/>
      <c r="L1483" s="47"/>
      <c r="M1483" s="47"/>
    </row>
    <row r="1484" spans="3:13" ht="12.75">
      <c r="C1484" s="47"/>
      <c r="D1484" s="47"/>
      <c r="E1484" s="47"/>
      <c r="F1484" s="47"/>
      <c r="G1484" s="47"/>
      <c r="H1484" s="47"/>
      <c r="I1484" s="46"/>
      <c r="J1484" s="47"/>
      <c r="K1484" s="46"/>
      <c r="L1484" s="47"/>
      <c r="M1484" s="47"/>
    </row>
    <row r="1485" spans="3:13" ht="12.75">
      <c r="C1485" s="47"/>
      <c r="D1485" s="47"/>
      <c r="E1485" s="47"/>
      <c r="F1485" s="47"/>
      <c r="G1485" s="47"/>
      <c r="H1485" s="47"/>
      <c r="I1485" s="46"/>
      <c r="J1485" s="47"/>
      <c r="K1485" s="46"/>
      <c r="L1485" s="47"/>
      <c r="M1485" s="47"/>
    </row>
    <row r="1486" spans="3:13" ht="12.75">
      <c r="C1486" s="47"/>
      <c r="D1486" s="47"/>
      <c r="E1486" s="47"/>
      <c r="F1486" s="47"/>
      <c r="G1486" s="47"/>
      <c r="H1486" s="47"/>
      <c r="I1486" s="46"/>
      <c r="J1486" s="47"/>
      <c r="K1486" s="46"/>
      <c r="L1486" s="47"/>
      <c r="M1486" s="47"/>
    </row>
    <row r="1487" spans="3:13" ht="12.75">
      <c r="C1487" s="47"/>
      <c r="D1487" s="47"/>
      <c r="E1487" s="47"/>
      <c r="F1487" s="47"/>
      <c r="G1487" s="47"/>
      <c r="H1487" s="47"/>
      <c r="I1487" s="46"/>
      <c r="J1487" s="47"/>
      <c r="K1487" s="46"/>
      <c r="L1487" s="47"/>
      <c r="M1487" s="47"/>
    </row>
    <row r="1488" spans="3:13" ht="12.75">
      <c r="C1488" s="47"/>
      <c r="D1488" s="47"/>
      <c r="E1488" s="47"/>
      <c r="F1488" s="47"/>
      <c r="G1488" s="47"/>
      <c r="H1488" s="47"/>
      <c r="I1488" s="46"/>
      <c r="J1488" s="47"/>
      <c r="K1488" s="46"/>
      <c r="L1488" s="47"/>
      <c r="M1488" s="47"/>
    </row>
    <row r="1489" spans="3:13" ht="12.75">
      <c r="C1489" s="47"/>
      <c r="D1489" s="47"/>
      <c r="E1489" s="47"/>
      <c r="F1489" s="47"/>
      <c r="G1489" s="47"/>
      <c r="H1489" s="47"/>
      <c r="I1489" s="46"/>
      <c r="J1489" s="47"/>
      <c r="K1489" s="46"/>
      <c r="L1489" s="47"/>
      <c r="M1489" s="47"/>
    </row>
    <row r="1490" spans="3:13" ht="12.75">
      <c r="C1490" s="47"/>
      <c r="D1490" s="47"/>
      <c r="E1490" s="47"/>
      <c r="F1490" s="47"/>
      <c r="G1490" s="47"/>
      <c r="H1490" s="47"/>
      <c r="I1490" s="46"/>
      <c r="J1490" s="47"/>
      <c r="K1490" s="46"/>
      <c r="L1490" s="47"/>
      <c r="M149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57421875" style="24" customWidth="1"/>
    <col min="2" max="3" width="8.421875" style="24" customWidth="1"/>
    <col min="4" max="4" width="15.28125" style="24" customWidth="1"/>
    <col min="5" max="5" width="8.140625" style="24" customWidth="1"/>
    <col min="6" max="6" width="7.140625" style="24" customWidth="1"/>
    <col min="7" max="8" width="12.7109375" style="24" customWidth="1"/>
    <col min="9" max="9" width="14.140625" style="24" customWidth="1"/>
    <col min="10" max="11" width="12.7109375" style="24" customWidth="1"/>
    <col min="12" max="12" width="15.57421875" style="24" customWidth="1"/>
    <col min="13" max="13" width="29.57421875" style="24" customWidth="1"/>
    <col min="14" max="16384" width="9.140625" style="24" customWidth="1"/>
  </cols>
  <sheetData>
    <row r="1" spans="1:12" ht="12.75">
      <c r="A1" s="65" t="s">
        <v>136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0" ht="13.5" thickBot="1">
      <c r="A2" s="30"/>
      <c r="B2" s="30"/>
      <c r="C2" s="30"/>
      <c r="D2" s="30"/>
      <c r="E2" s="30"/>
      <c r="F2" s="30"/>
      <c r="G2" s="30"/>
      <c r="H2" s="48"/>
      <c r="I2" s="48"/>
      <c r="J2" s="48"/>
    </row>
    <row r="3" spans="1:13" ht="12.75" customHeight="1" thickTop="1">
      <c r="A3" s="54" t="s">
        <v>1</v>
      </c>
      <c r="B3" s="54"/>
      <c r="C3" s="54"/>
      <c r="D3" s="54"/>
      <c r="E3" s="55"/>
      <c r="F3" s="57"/>
      <c r="G3" s="57"/>
      <c r="H3" s="189"/>
      <c r="I3" s="161" t="s">
        <v>230</v>
      </c>
      <c r="J3" s="189" t="s">
        <v>232</v>
      </c>
      <c r="K3" s="161"/>
      <c r="L3" s="155" t="s">
        <v>196</v>
      </c>
      <c r="M3" s="22"/>
    </row>
    <row r="4" spans="1:13" ht="12.75" customHeight="1">
      <c r="A4" s="171"/>
      <c r="B4" s="172"/>
      <c r="C4" s="172"/>
      <c r="D4" s="172"/>
      <c r="E4" s="172"/>
      <c r="F4" s="50"/>
      <c r="G4" s="50"/>
      <c r="H4" s="62"/>
      <c r="I4" s="62" t="s">
        <v>231</v>
      </c>
      <c r="J4" s="62" t="s">
        <v>235</v>
      </c>
      <c r="K4" s="62" t="s">
        <v>232</v>
      </c>
      <c r="L4" s="63" t="s">
        <v>241</v>
      </c>
      <c r="M4" s="188"/>
    </row>
    <row r="5" spans="1:13" ht="12.75" customHeight="1">
      <c r="A5" s="52" t="s">
        <v>155</v>
      </c>
      <c r="B5" s="50" t="s">
        <v>155</v>
      </c>
      <c r="C5" s="50" t="s">
        <v>155</v>
      </c>
      <c r="D5" s="50"/>
      <c r="E5" s="50" t="s">
        <v>156</v>
      </c>
      <c r="F5" s="50"/>
      <c r="G5" s="50"/>
      <c r="H5" s="62" t="s">
        <v>186</v>
      </c>
      <c r="I5" s="62" t="s">
        <v>237</v>
      </c>
      <c r="J5" s="62" t="s">
        <v>233</v>
      </c>
      <c r="K5" s="62" t="s">
        <v>238</v>
      </c>
      <c r="L5" s="63" t="s">
        <v>240</v>
      </c>
      <c r="M5" s="98"/>
    </row>
    <row r="6" spans="1:13" ht="12.75" customHeight="1">
      <c r="A6" s="53" t="s">
        <v>159</v>
      </c>
      <c r="B6" s="51" t="s">
        <v>157</v>
      </c>
      <c r="C6" s="51" t="s">
        <v>158</v>
      </c>
      <c r="D6" s="51" t="s">
        <v>4</v>
      </c>
      <c r="E6" s="51" t="s">
        <v>5</v>
      </c>
      <c r="F6" s="51" t="s">
        <v>5</v>
      </c>
      <c r="G6" s="173" t="s">
        <v>6</v>
      </c>
      <c r="H6" s="66" t="s">
        <v>187</v>
      </c>
      <c r="I6" s="66" t="s">
        <v>236</v>
      </c>
      <c r="J6" s="66" t="s">
        <v>234</v>
      </c>
      <c r="K6" s="66" t="s">
        <v>233</v>
      </c>
      <c r="L6" s="67" t="s">
        <v>239</v>
      </c>
      <c r="M6" s="98"/>
    </row>
    <row r="7" spans="1:13" ht="12.75" customHeight="1">
      <c r="A7" s="49"/>
      <c r="B7" s="70"/>
      <c r="C7" s="70"/>
      <c r="D7" s="70"/>
      <c r="E7" s="70"/>
      <c r="F7" s="70"/>
      <c r="G7" s="70"/>
      <c r="H7" s="112"/>
      <c r="I7" s="112"/>
      <c r="J7" s="112"/>
      <c r="K7" s="192"/>
      <c r="L7" s="113"/>
      <c r="M7" s="98"/>
    </row>
    <row r="8" spans="1:12" ht="12.75" customHeight="1">
      <c r="A8" s="74"/>
      <c r="B8" s="75"/>
      <c r="C8" s="75"/>
      <c r="D8" s="75"/>
      <c r="E8" s="75">
        <v>0</v>
      </c>
      <c r="F8" s="75" t="s">
        <v>8</v>
      </c>
      <c r="G8" s="114" t="s">
        <v>9</v>
      </c>
      <c r="H8" s="69">
        <f>SUM(H9:H58)</f>
        <v>287376577</v>
      </c>
      <c r="I8" s="190">
        <v>0.119</v>
      </c>
      <c r="J8" s="69">
        <f>SUM(J9:J58)</f>
        <v>34172168.474999994</v>
      </c>
      <c r="K8" s="69">
        <f>SUM(K9:K58)</f>
        <v>1716647</v>
      </c>
      <c r="L8" s="152">
        <f>SUM(L9:L58)</f>
        <v>1.0000000000000002</v>
      </c>
    </row>
    <row r="9" spans="1:13" ht="12.75">
      <c r="A9" s="79">
        <v>3</v>
      </c>
      <c r="B9" s="80" t="s">
        <v>10</v>
      </c>
      <c r="C9" s="115">
        <v>6</v>
      </c>
      <c r="D9" s="116" t="s">
        <v>11</v>
      </c>
      <c r="E9" s="115">
        <v>1</v>
      </c>
      <c r="F9" s="117" t="s">
        <v>12</v>
      </c>
      <c r="G9" s="118" t="s">
        <v>13</v>
      </c>
      <c r="H9" s="69">
        <v>4481078</v>
      </c>
      <c r="I9" s="191">
        <v>15.2</v>
      </c>
      <c r="J9" s="69">
        <f aca="true" t="shared" si="0" ref="J9:J58">H9*(I9/100)</f>
        <v>681123.856</v>
      </c>
      <c r="K9" s="69">
        <v>33422</v>
      </c>
      <c r="L9" s="152">
        <f>0.75*(J9/$J$8)+0.25*(K9/SUM(K$9:K$58))</f>
        <v>0.019816429362759597</v>
      </c>
      <c r="M9" s="22"/>
    </row>
    <row r="10" spans="1:13" ht="12.75">
      <c r="A10" s="79">
        <v>4</v>
      </c>
      <c r="B10" s="80" t="s">
        <v>14</v>
      </c>
      <c r="C10" s="115">
        <v>9</v>
      </c>
      <c r="D10" s="116" t="s">
        <v>15</v>
      </c>
      <c r="E10" s="115">
        <v>2</v>
      </c>
      <c r="F10" s="117" t="s">
        <v>16</v>
      </c>
      <c r="G10" s="118" t="s">
        <v>17</v>
      </c>
      <c r="H10" s="69">
        <v>640841</v>
      </c>
      <c r="I10" s="191">
        <v>8.7</v>
      </c>
      <c r="J10" s="69">
        <f t="shared" si="0"/>
        <v>55753.166999999994</v>
      </c>
      <c r="K10" s="69">
        <v>730</v>
      </c>
      <c r="L10" s="152">
        <f>0.75*(J10/$J$8)+0.25*(K10/SUM(K$9:K$58))</f>
        <v>0.001329964861824726</v>
      </c>
      <c r="M10" s="22"/>
    </row>
    <row r="11" spans="1:13" ht="12.75">
      <c r="A11" s="79">
        <v>4</v>
      </c>
      <c r="B11" s="80" t="s">
        <v>14</v>
      </c>
      <c r="C11" s="115">
        <v>8</v>
      </c>
      <c r="D11" s="116" t="s">
        <v>18</v>
      </c>
      <c r="E11" s="115">
        <v>4</v>
      </c>
      <c r="F11" s="117" t="s">
        <v>19</v>
      </c>
      <c r="G11" s="118" t="s">
        <v>20</v>
      </c>
      <c r="H11" s="69">
        <v>5439091</v>
      </c>
      <c r="I11" s="191">
        <v>14.1</v>
      </c>
      <c r="J11" s="69">
        <f t="shared" si="0"/>
        <v>766911.8309999999</v>
      </c>
      <c r="K11" s="69">
        <v>26616</v>
      </c>
      <c r="L11" s="152">
        <f aca="true" t="shared" si="1" ref="L11:L58">0.75*(J11/$J$8)+0.25*(K11/SUM(K$9:K$58))</f>
        <v>0.020708100437548706</v>
      </c>
      <c r="M11" s="22"/>
    </row>
    <row r="12" spans="1:13" ht="12.75">
      <c r="A12" s="79">
        <v>3</v>
      </c>
      <c r="B12" s="80" t="s">
        <v>10</v>
      </c>
      <c r="C12" s="115">
        <v>7</v>
      </c>
      <c r="D12" s="116" t="s">
        <v>21</v>
      </c>
      <c r="E12" s="115">
        <v>5</v>
      </c>
      <c r="F12" s="117" t="s">
        <v>22</v>
      </c>
      <c r="G12" s="118" t="s">
        <v>23</v>
      </c>
      <c r="H12" s="69">
        <v>2707509</v>
      </c>
      <c r="I12" s="191">
        <v>18.8</v>
      </c>
      <c r="J12" s="69">
        <f t="shared" si="0"/>
        <v>509011.692</v>
      </c>
      <c r="K12" s="69">
        <v>24251</v>
      </c>
      <c r="L12" s="152">
        <f t="shared" si="1"/>
        <v>0.014703367924218839</v>
      </c>
      <c r="M12" s="22"/>
    </row>
    <row r="13" spans="1:13" ht="12.75">
      <c r="A13" s="79">
        <v>4</v>
      </c>
      <c r="B13" s="80" t="s">
        <v>14</v>
      </c>
      <c r="C13" s="115">
        <v>9</v>
      </c>
      <c r="D13" s="116" t="s">
        <v>15</v>
      </c>
      <c r="E13" s="115">
        <v>6</v>
      </c>
      <c r="F13" s="117" t="s">
        <v>24</v>
      </c>
      <c r="G13" s="118" t="s">
        <v>25</v>
      </c>
      <c r="H13" s="69">
        <v>34988261</v>
      </c>
      <c r="I13" s="191">
        <v>12.8</v>
      </c>
      <c r="J13" s="69">
        <f t="shared" si="0"/>
        <v>4478497.408</v>
      </c>
      <c r="K13" s="69">
        <v>143189</v>
      </c>
      <c r="L13" s="152">
        <f t="shared" si="1"/>
        <v>0.11914565765473926</v>
      </c>
      <c r="M13" s="22"/>
    </row>
    <row r="14" spans="1:13" ht="12.75">
      <c r="A14" s="79">
        <v>4</v>
      </c>
      <c r="B14" s="80" t="s">
        <v>14</v>
      </c>
      <c r="C14" s="115">
        <v>8</v>
      </c>
      <c r="D14" s="116" t="s">
        <v>18</v>
      </c>
      <c r="E14" s="115">
        <v>8</v>
      </c>
      <c r="F14" s="117" t="s">
        <v>26</v>
      </c>
      <c r="G14" s="118" t="s">
        <v>27</v>
      </c>
      <c r="H14" s="69">
        <v>4498077</v>
      </c>
      <c r="I14" s="191">
        <v>9.2</v>
      </c>
      <c r="J14" s="69">
        <f t="shared" si="0"/>
        <v>413823.084</v>
      </c>
      <c r="K14" s="69">
        <v>10507</v>
      </c>
      <c r="L14" s="152">
        <f t="shared" si="1"/>
        <v>0.010612621982137539</v>
      </c>
      <c r="M14" s="22"/>
    </row>
    <row r="15" spans="1:13" ht="12.75">
      <c r="A15" s="79">
        <v>1</v>
      </c>
      <c r="B15" s="80" t="s">
        <v>28</v>
      </c>
      <c r="C15" s="115">
        <v>1</v>
      </c>
      <c r="D15" s="116" t="s">
        <v>29</v>
      </c>
      <c r="E15" s="115">
        <v>9</v>
      </c>
      <c r="F15" s="117" t="s">
        <v>30</v>
      </c>
      <c r="G15" s="118" t="s">
        <v>31</v>
      </c>
      <c r="H15" s="69">
        <v>3459006</v>
      </c>
      <c r="I15" s="191">
        <v>7.8</v>
      </c>
      <c r="J15" s="69">
        <f t="shared" si="0"/>
        <v>269802.468</v>
      </c>
      <c r="K15" s="69">
        <v>19505</v>
      </c>
      <c r="L15" s="152">
        <f t="shared" si="1"/>
        <v>0.008762106186128833</v>
      </c>
      <c r="M15" s="22"/>
    </row>
    <row r="16" spans="1:13" ht="12.75">
      <c r="A16" s="79">
        <v>3</v>
      </c>
      <c r="B16" s="80" t="s">
        <v>10</v>
      </c>
      <c r="C16" s="115">
        <v>5</v>
      </c>
      <c r="D16" s="116" t="s">
        <v>32</v>
      </c>
      <c r="E16" s="115">
        <v>10</v>
      </c>
      <c r="F16" s="117" t="s">
        <v>33</v>
      </c>
      <c r="G16" s="118" t="s">
        <v>34</v>
      </c>
      <c r="H16" s="69">
        <v>806105</v>
      </c>
      <c r="I16" s="191">
        <v>7.9</v>
      </c>
      <c r="J16" s="69">
        <f t="shared" si="0"/>
        <v>63682.295</v>
      </c>
      <c r="K16" s="69">
        <v>3520</v>
      </c>
      <c r="L16" s="152">
        <f t="shared" si="1"/>
        <v>0.0019103062024262824</v>
      </c>
      <c r="M16" s="22"/>
    </row>
    <row r="17" spans="1:13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12</v>
      </c>
      <c r="F17" s="117" t="s">
        <v>35</v>
      </c>
      <c r="G17" s="118" t="s">
        <v>36</v>
      </c>
      <c r="H17" s="69">
        <v>16681144</v>
      </c>
      <c r="I17" s="191">
        <v>12.6</v>
      </c>
      <c r="J17" s="69">
        <f t="shared" si="0"/>
        <v>2101824.144</v>
      </c>
      <c r="K17" s="69">
        <v>138878</v>
      </c>
      <c r="L17" s="152">
        <f t="shared" si="1"/>
        <v>0.06635535804871376</v>
      </c>
      <c r="M17" s="22"/>
    </row>
    <row r="18" spans="1:13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13</v>
      </c>
      <c r="F18" s="117" t="s">
        <v>37</v>
      </c>
      <c r="G18" s="118" t="s">
        <v>38</v>
      </c>
      <c r="H18" s="69">
        <v>8539735</v>
      </c>
      <c r="I18" s="191">
        <v>12.1</v>
      </c>
      <c r="J18" s="69">
        <f t="shared" si="0"/>
        <v>1033307.9349999999</v>
      </c>
      <c r="K18" s="69">
        <v>50690</v>
      </c>
      <c r="L18" s="152">
        <f t="shared" si="1"/>
        <v>0.03006084079105672</v>
      </c>
      <c r="M18" s="22"/>
    </row>
    <row r="19" spans="1:13" ht="12.75">
      <c r="A19" s="79">
        <v>4</v>
      </c>
      <c r="B19" s="80" t="s">
        <v>14</v>
      </c>
      <c r="C19" s="115">
        <v>9</v>
      </c>
      <c r="D19" s="116" t="s">
        <v>15</v>
      </c>
      <c r="E19" s="115">
        <v>15</v>
      </c>
      <c r="F19" s="117" t="s">
        <v>39</v>
      </c>
      <c r="G19" s="118" t="s">
        <v>40</v>
      </c>
      <c r="H19" s="69">
        <v>1234514</v>
      </c>
      <c r="I19" s="191">
        <v>11.4</v>
      </c>
      <c r="J19" s="69">
        <f t="shared" si="0"/>
        <v>140734.59600000002</v>
      </c>
      <c r="K19" s="69">
        <v>6985</v>
      </c>
      <c r="L19" s="152">
        <f t="shared" si="1"/>
        <v>0.0041060432886133435</v>
      </c>
      <c r="M19" s="22"/>
    </row>
    <row r="20" spans="1:13" ht="12.75">
      <c r="A20" s="79">
        <v>4</v>
      </c>
      <c r="B20" s="80" t="s">
        <v>14</v>
      </c>
      <c r="C20" s="115">
        <v>8</v>
      </c>
      <c r="D20" s="116" t="s">
        <v>18</v>
      </c>
      <c r="E20" s="115">
        <v>16</v>
      </c>
      <c r="F20" s="117" t="s">
        <v>41</v>
      </c>
      <c r="G20" s="118" t="s">
        <v>42</v>
      </c>
      <c r="H20" s="69">
        <v>1343194</v>
      </c>
      <c r="I20" s="191">
        <v>11.4</v>
      </c>
      <c r="J20" s="69">
        <f t="shared" si="0"/>
        <v>153124.116</v>
      </c>
      <c r="K20" s="69">
        <v>6920</v>
      </c>
      <c r="L20" s="152">
        <f t="shared" si="1"/>
        <v>0.004368498446832933</v>
      </c>
      <c r="M20" s="22"/>
    </row>
    <row r="21" spans="1:13" ht="12.75">
      <c r="A21" s="79">
        <v>2</v>
      </c>
      <c r="B21" s="80" t="s">
        <v>43</v>
      </c>
      <c r="C21" s="115">
        <v>3</v>
      </c>
      <c r="D21" s="116" t="s">
        <v>44</v>
      </c>
      <c r="E21" s="115">
        <v>17</v>
      </c>
      <c r="F21" s="117" t="s">
        <v>45</v>
      </c>
      <c r="G21" s="118" t="s">
        <v>46</v>
      </c>
      <c r="H21" s="69">
        <v>12585204</v>
      </c>
      <c r="I21" s="191">
        <v>11.5</v>
      </c>
      <c r="J21" s="69">
        <f t="shared" si="0"/>
        <v>1447298.46</v>
      </c>
      <c r="K21" s="69">
        <v>69124</v>
      </c>
      <c r="L21" s="152">
        <f t="shared" si="1"/>
        <v>0.041831568416814936</v>
      </c>
      <c r="M21" s="22"/>
    </row>
    <row r="22" spans="1:13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18</v>
      </c>
      <c r="F22" s="117" t="s">
        <v>47</v>
      </c>
      <c r="G22" s="118" t="s">
        <v>48</v>
      </c>
      <c r="H22" s="69">
        <v>6158327</v>
      </c>
      <c r="I22" s="191">
        <v>8.8</v>
      </c>
      <c r="J22" s="69">
        <f t="shared" si="0"/>
        <v>541932.7760000001</v>
      </c>
      <c r="K22" s="69">
        <v>27304</v>
      </c>
      <c r="L22" s="152">
        <f t="shared" si="1"/>
        <v>0.015870526260020123</v>
      </c>
      <c r="M22" s="22"/>
    </row>
    <row r="23" spans="1:13" ht="12.75">
      <c r="A23" s="79">
        <v>2</v>
      </c>
      <c r="B23" s="80" t="s">
        <v>43</v>
      </c>
      <c r="C23" s="115">
        <v>4</v>
      </c>
      <c r="D23" s="116" t="s">
        <v>49</v>
      </c>
      <c r="E23" s="115">
        <v>19</v>
      </c>
      <c r="F23" s="117" t="s">
        <v>50</v>
      </c>
      <c r="G23" s="118" t="s">
        <v>51</v>
      </c>
      <c r="H23" s="69">
        <v>2934776</v>
      </c>
      <c r="I23" s="191">
        <v>8.3</v>
      </c>
      <c r="J23" s="69">
        <f t="shared" si="0"/>
        <v>243586.40800000002</v>
      </c>
      <c r="K23" s="69">
        <v>19920</v>
      </c>
      <c r="L23" s="152">
        <f t="shared" si="1"/>
        <v>0.008247161936814448</v>
      </c>
      <c r="M23" s="22"/>
    </row>
    <row r="24" spans="1:13" ht="12.75">
      <c r="A24" s="79">
        <v>2</v>
      </c>
      <c r="B24" s="80" t="s">
        <v>43</v>
      </c>
      <c r="C24" s="115">
        <v>4</v>
      </c>
      <c r="D24" s="116" t="s">
        <v>49</v>
      </c>
      <c r="E24" s="115">
        <v>20</v>
      </c>
      <c r="F24" s="117" t="s">
        <v>52</v>
      </c>
      <c r="G24" s="118" t="s">
        <v>53</v>
      </c>
      <c r="H24" s="69">
        <v>2712896</v>
      </c>
      <c r="I24" s="191">
        <v>10.1</v>
      </c>
      <c r="J24" s="69">
        <f t="shared" si="0"/>
        <v>274002.496</v>
      </c>
      <c r="K24" s="69">
        <v>14964</v>
      </c>
      <c r="L24" s="152">
        <f t="shared" si="1"/>
        <v>0.008192968823080876</v>
      </c>
      <c r="M24" s="22"/>
    </row>
    <row r="25" spans="1:13" ht="12.75">
      <c r="A25" s="79">
        <v>3</v>
      </c>
      <c r="B25" s="80" t="s">
        <v>10</v>
      </c>
      <c r="C25" s="115">
        <v>6</v>
      </c>
      <c r="D25" s="116" t="s">
        <v>11</v>
      </c>
      <c r="E25" s="115">
        <v>21</v>
      </c>
      <c r="F25" s="117" t="s">
        <v>54</v>
      </c>
      <c r="G25" s="118" t="s">
        <v>55</v>
      </c>
      <c r="H25" s="69">
        <v>4089985</v>
      </c>
      <c r="I25" s="191">
        <v>13.4</v>
      </c>
      <c r="J25" s="69">
        <f t="shared" si="0"/>
        <v>548057.99</v>
      </c>
      <c r="K25" s="69">
        <v>29361</v>
      </c>
      <c r="L25" s="152">
        <f t="shared" si="1"/>
        <v>0.01630452706806309</v>
      </c>
      <c r="M25" s="22"/>
    </row>
    <row r="26" spans="1:13" ht="12.75">
      <c r="A26" s="79">
        <v>3</v>
      </c>
      <c r="B26" s="80" t="s">
        <v>10</v>
      </c>
      <c r="C26" s="115">
        <v>7</v>
      </c>
      <c r="D26" s="116" t="s">
        <v>21</v>
      </c>
      <c r="E26" s="115">
        <v>22</v>
      </c>
      <c r="F26" s="117" t="s">
        <v>56</v>
      </c>
      <c r="G26" s="118" t="s">
        <v>57</v>
      </c>
      <c r="H26" s="69">
        <v>4477042</v>
      </c>
      <c r="I26" s="191">
        <v>16.9</v>
      </c>
      <c r="J26" s="69">
        <f t="shared" si="0"/>
        <v>756620.0979999999</v>
      </c>
      <c r="K26" s="69">
        <v>38485</v>
      </c>
      <c r="L26" s="152">
        <f t="shared" si="1"/>
        <v>0.02221073566842043</v>
      </c>
      <c r="M26" s="22"/>
    </row>
    <row r="27" spans="1:13" ht="12.75">
      <c r="A27" s="79">
        <v>1</v>
      </c>
      <c r="B27" s="80" t="s">
        <v>28</v>
      </c>
      <c r="C27" s="115">
        <v>1</v>
      </c>
      <c r="D27" s="116" t="s">
        <v>29</v>
      </c>
      <c r="E27" s="115">
        <v>23</v>
      </c>
      <c r="F27" s="117" t="s">
        <v>58</v>
      </c>
      <c r="G27" s="118" t="s">
        <v>59</v>
      </c>
      <c r="H27" s="69">
        <v>1297750</v>
      </c>
      <c r="I27" s="191">
        <v>11.9</v>
      </c>
      <c r="J27" s="69">
        <f t="shared" si="0"/>
        <v>154432.25</v>
      </c>
      <c r="K27" s="69">
        <v>11099</v>
      </c>
      <c r="L27" s="152">
        <f t="shared" si="1"/>
        <v>0.00500580816551763</v>
      </c>
      <c r="M27" s="22"/>
    </row>
    <row r="28" spans="1:13" ht="12.75">
      <c r="A28" s="79">
        <v>3</v>
      </c>
      <c r="B28" s="80" t="s">
        <v>10</v>
      </c>
      <c r="C28" s="115">
        <v>5</v>
      </c>
      <c r="D28" s="116" t="s">
        <v>32</v>
      </c>
      <c r="E28" s="115">
        <v>24</v>
      </c>
      <c r="F28" s="117" t="s">
        <v>60</v>
      </c>
      <c r="G28" s="118" t="s">
        <v>61</v>
      </c>
      <c r="H28" s="69">
        <v>5441531</v>
      </c>
      <c r="I28" s="191">
        <v>7.3</v>
      </c>
      <c r="J28" s="69">
        <f t="shared" si="0"/>
        <v>397231.763</v>
      </c>
      <c r="K28" s="69">
        <v>25130</v>
      </c>
      <c r="L28" s="152">
        <f t="shared" si="1"/>
        <v>0.012378068393988608</v>
      </c>
      <c r="M28" s="22"/>
    </row>
    <row r="29" spans="1:13" ht="12.75">
      <c r="A29" s="79">
        <v>1</v>
      </c>
      <c r="B29" s="80" t="s">
        <v>28</v>
      </c>
      <c r="C29" s="115">
        <v>1</v>
      </c>
      <c r="D29" s="116" t="s">
        <v>29</v>
      </c>
      <c r="E29" s="115">
        <v>25</v>
      </c>
      <c r="F29" s="117" t="s">
        <v>62</v>
      </c>
      <c r="G29" s="118" t="s">
        <v>63</v>
      </c>
      <c r="H29" s="69">
        <v>6412554</v>
      </c>
      <c r="I29" s="191">
        <v>9.5</v>
      </c>
      <c r="J29" s="69">
        <f t="shared" si="0"/>
        <v>609192.63</v>
      </c>
      <c r="K29" s="69">
        <v>37805</v>
      </c>
      <c r="L29" s="152">
        <f t="shared" si="1"/>
        <v>0.01887601373418531</v>
      </c>
      <c r="M29" s="22"/>
    </row>
    <row r="30" spans="1:13" ht="12.75">
      <c r="A30" s="79">
        <v>2</v>
      </c>
      <c r="B30" s="80" t="s">
        <v>43</v>
      </c>
      <c r="C30" s="115">
        <v>3</v>
      </c>
      <c r="D30" s="116" t="s">
        <v>44</v>
      </c>
      <c r="E30" s="115">
        <v>26</v>
      </c>
      <c r="F30" s="117" t="s">
        <v>64</v>
      </c>
      <c r="G30" s="118" t="s">
        <v>65</v>
      </c>
      <c r="H30" s="69">
        <v>10042495</v>
      </c>
      <c r="I30" s="191">
        <v>10.5</v>
      </c>
      <c r="J30" s="69">
        <f t="shared" si="0"/>
        <v>1054461.9749999999</v>
      </c>
      <c r="K30" s="69">
        <v>55261</v>
      </c>
      <c r="L30" s="152">
        <f t="shared" si="1"/>
        <v>0.031190810241951465</v>
      </c>
      <c r="M30" s="22"/>
    </row>
    <row r="31" spans="1:13" ht="12.75">
      <c r="A31" s="79">
        <v>2</v>
      </c>
      <c r="B31" s="80" t="s">
        <v>43</v>
      </c>
      <c r="C31" s="115">
        <v>4</v>
      </c>
      <c r="D31" s="116" t="s">
        <v>49</v>
      </c>
      <c r="E31" s="115">
        <v>27</v>
      </c>
      <c r="F31" s="117" t="s">
        <v>66</v>
      </c>
      <c r="G31" s="118" t="s">
        <v>67</v>
      </c>
      <c r="H31" s="69">
        <v>5025081</v>
      </c>
      <c r="I31" s="191">
        <v>6.9</v>
      </c>
      <c r="J31" s="69">
        <f t="shared" si="0"/>
        <v>346730.58900000004</v>
      </c>
      <c r="K31" s="69">
        <v>30141</v>
      </c>
      <c r="L31" s="152">
        <f t="shared" si="1"/>
        <v>0.011999450161299677</v>
      </c>
      <c r="M31" s="22"/>
    </row>
    <row r="32" spans="1:13" ht="12.75">
      <c r="A32" s="79">
        <v>3</v>
      </c>
      <c r="B32" s="80" t="s">
        <v>10</v>
      </c>
      <c r="C32" s="115">
        <v>6</v>
      </c>
      <c r="D32" s="116" t="s">
        <v>11</v>
      </c>
      <c r="E32" s="115">
        <v>28</v>
      </c>
      <c r="F32" s="117" t="s">
        <v>68</v>
      </c>
      <c r="G32" s="118" t="s">
        <v>69</v>
      </c>
      <c r="H32" s="69">
        <v>2867635</v>
      </c>
      <c r="I32" s="191">
        <v>18.9</v>
      </c>
      <c r="J32" s="69">
        <f t="shared" si="0"/>
        <v>541983.0149999999</v>
      </c>
      <c r="K32" s="69">
        <v>25755</v>
      </c>
      <c r="L32" s="152">
        <f t="shared" si="1"/>
        <v>0.015646043781137403</v>
      </c>
      <c r="M32" s="22"/>
    </row>
    <row r="33" spans="1:13" ht="12.75">
      <c r="A33" s="79">
        <v>2</v>
      </c>
      <c r="B33" s="80" t="s">
        <v>43</v>
      </c>
      <c r="C33" s="115">
        <v>4</v>
      </c>
      <c r="D33" s="116" t="s">
        <v>49</v>
      </c>
      <c r="E33" s="115">
        <v>29</v>
      </c>
      <c r="F33" s="117" t="s">
        <v>70</v>
      </c>
      <c r="G33" s="118" t="s">
        <v>71</v>
      </c>
      <c r="H33" s="69">
        <v>5679770</v>
      </c>
      <c r="I33" s="191">
        <v>9.8</v>
      </c>
      <c r="J33" s="69">
        <f t="shared" si="0"/>
        <v>556617.4600000001</v>
      </c>
      <c r="K33" s="69">
        <v>41169</v>
      </c>
      <c r="L33" s="152">
        <f t="shared" si="1"/>
        <v>0.0182120189731475</v>
      </c>
      <c r="M33" s="22"/>
    </row>
    <row r="34" spans="1:13" ht="12.75">
      <c r="A34" s="79">
        <v>4</v>
      </c>
      <c r="B34" s="80" t="s">
        <v>14</v>
      </c>
      <c r="C34" s="115">
        <v>8</v>
      </c>
      <c r="D34" s="116" t="s">
        <v>18</v>
      </c>
      <c r="E34" s="115">
        <v>30</v>
      </c>
      <c r="F34" s="117" t="s">
        <v>72</v>
      </c>
      <c r="G34" s="118" t="s">
        <v>73</v>
      </c>
      <c r="H34" s="69">
        <v>910670</v>
      </c>
      <c r="I34" s="191">
        <v>13.4</v>
      </c>
      <c r="J34" s="69">
        <f t="shared" si="0"/>
        <v>122029.78000000001</v>
      </c>
      <c r="K34" s="69">
        <v>5984</v>
      </c>
      <c r="L34" s="152">
        <f t="shared" si="1"/>
        <v>0.0035497375041796285</v>
      </c>
      <c r="M34" s="22"/>
    </row>
    <row r="35" spans="1:13" ht="12.75">
      <c r="A35" s="79">
        <v>2</v>
      </c>
      <c r="B35" s="80" t="s">
        <v>43</v>
      </c>
      <c r="C35" s="115">
        <v>4</v>
      </c>
      <c r="D35" s="116" t="s">
        <v>49</v>
      </c>
      <c r="E35" s="115">
        <v>31</v>
      </c>
      <c r="F35" s="117" t="s">
        <v>74</v>
      </c>
      <c r="G35" s="118" t="s">
        <v>75</v>
      </c>
      <c r="H35" s="69">
        <v>1726437</v>
      </c>
      <c r="I35" s="191">
        <v>10</v>
      </c>
      <c r="J35" s="69">
        <f t="shared" si="0"/>
        <v>172643.7</v>
      </c>
      <c r="K35" s="69">
        <v>10911</v>
      </c>
      <c r="L35" s="152">
        <f t="shared" si="1"/>
        <v>0.005378128384691487</v>
      </c>
      <c r="M35" s="22"/>
    </row>
    <row r="36" spans="1:13" ht="12.75">
      <c r="A36" s="79">
        <v>4</v>
      </c>
      <c r="B36" s="80" t="s">
        <v>14</v>
      </c>
      <c r="C36" s="115">
        <v>8</v>
      </c>
      <c r="D36" s="116" t="s">
        <v>18</v>
      </c>
      <c r="E36" s="115">
        <v>32</v>
      </c>
      <c r="F36" s="117" t="s">
        <v>76</v>
      </c>
      <c r="G36" s="118" t="s">
        <v>77</v>
      </c>
      <c r="H36" s="69">
        <v>2168304</v>
      </c>
      <c r="I36" s="191">
        <v>8</v>
      </c>
      <c r="J36" s="69">
        <f t="shared" si="0"/>
        <v>173464.32</v>
      </c>
      <c r="K36" s="69">
        <v>5670</v>
      </c>
      <c r="L36" s="152">
        <f t="shared" si="1"/>
        <v>0.004632877922867814</v>
      </c>
      <c r="M36" s="22"/>
    </row>
    <row r="37" spans="1:13" ht="12.75">
      <c r="A37" s="79">
        <v>1</v>
      </c>
      <c r="B37" s="80" t="s">
        <v>28</v>
      </c>
      <c r="C37" s="115">
        <v>1</v>
      </c>
      <c r="D37" s="116" t="s">
        <v>29</v>
      </c>
      <c r="E37" s="115">
        <v>33</v>
      </c>
      <c r="F37" s="117" t="s">
        <v>78</v>
      </c>
      <c r="G37" s="118" t="s">
        <v>79</v>
      </c>
      <c r="H37" s="69">
        <v>1275607</v>
      </c>
      <c r="I37" s="191">
        <v>6.1</v>
      </c>
      <c r="J37" s="69">
        <f t="shared" si="0"/>
        <v>77812.027</v>
      </c>
      <c r="K37" s="69">
        <v>6584</v>
      </c>
      <c r="L37" s="152">
        <f t="shared" si="1"/>
        <v>0.0026666398181095265</v>
      </c>
      <c r="M37" s="22"/>
    </row>
    <row r="38" spans="1:13" ht="12.75">
      <c r="A38" s="79">
        <v>1</v>
      </c>
      <c r="B38" s="80" t="s">
        <v>28</v>
      </c>
      <c r="C38" s="115">
        <v>2</v>
      </c>
      <c r="D38" s="116" t="s">
        <v>80</v>
      </c>
      <c r="E38" s="115">
        <v>34</v>
      </c>
      <c r="F38" s="117" t="s">
        <v>81</v>
      </c>
      <c r="G38" s="118" t="s">
        <v>82</v>
      </c>
      <c r="H38" s="69">
        <v>8577250</v>
      </c>
      <c r="I38" s="191">
        <v>8</v>
      </c>
      <c r="J38" s="69">
        <f t="shared" si="0"/>
        <v>686180</v>
      </c>
      <c r="K38" s="69">
        <v>45894</v>
      </c>
      <c r="L38" s="152">
        <f t="shared" si="1"/>
        <v>0.021743731508215777</v>
      </c>
      <c r="M38" s="22"/>
    </row>
    <row r="39" spans="1:13" ht="12.75">
      <c r="A39" s="79">
        <v>4</v>
      </c>
      <c r="B39" s="80" t="s">
        <v>14</v>
      </c>
      <c r="C39" s="115">
        <v>8</v>
      </c>
      <c r="D39" s="116" t="s">
        <v>18</v>
      </c>
      <c r="E39" s="115">
        <v>35</v>
      </c>
      <c r="F39" s="117" t="s">
        <v>83</v>
      </c>
      <c r="G39" s="118" t="s">
        <v>84</v>
      </c>
      <c r="H39" s="69">
        <v>1855143</v>
      </c>
      <c r="I39" s="191">
        <v>17.9</v>
      </c>
      <c r="J39" s="69">
        <f t="shared" si="0"/>
        <v>332070.597</v>
      </c>
      <c r="K39" s="69">
        <v>10844</v>
      </c>
      <c r="L39" s="152">
        <f t="shared" si="1"/>
        <v>0.008867422356428728</v>
      </c>
      <c r="M39" s="22"/>
    </row>
    <row r="40" spans="1:13" ht="12.75">
      <c r="A40" s="79">
        <v>1</v>
      </c>
      <c r="B40" s="80" t="s">
        <v>28</v>
      </c>
      <c r="C40" s="115">
        <v>2</v>
      </c>
      <c r="D40" s="116" t="s">
        <v>80</v>
      </c>
      <c r="E40" s="115">
        <v>36</v>
      </c>
      <c r="F40" s="117" t="s">
        <v>85</v>
      </c>
      <c r="G40" s="118" t="s">
        <v>86</v>
      </c>
      <c r="H40" s="69">
        <v>19151066</v>
      </c>
      <c r="I40" s="191">
        <v>14.1</v>
      </c>
      <c r="J40" s="69">
        <f t="shared" si="0"/>
        <v>2700300.306</v>
      </c>
      <c r="K40" s="69">
        <v>136645</v>
      </c>
      <c r="L40" s="152">
        <f t="shared" si="1"/>
        <v>0.07916532661663217</v>
      </c>
      <c r="M40" s="22"/>
    </row>
    <row r="41" spans="1:13" ht="12.75">
      <c r="A41" s="79">
        <v>3</v>
      </c>
      <c r="B41" s="80" t="s">
        <v>10</v>
      </c>
      <c r="C41" s="115">
        <v>5</v>
      </c>
      <c r="D41" s="116" t="s">
        <v>32</v>
      </c>
      <c r="E41" s="115">
        <v>37</v>
      </c>
      <c r="F41" s="117" t="s">
        <v>87</v>
      </c>
      <c r="G41" s="118" t="s">
        <v>88</v>
      </c>
      <c r="H41" s="69">
        <v>8311899</v>
      </c>
      <c r="I41" s="191">
        <v>13.4</v>
      </c>
      <c r="J41" s="69">
        <f t="shared" si="0"/>
        <v>1113794.466</v>
      </c>
      <c r="K41" s="69">
        <v>63521</v>
      </c>
      <c r="L41" s="152">
        <f t="shared" si="1"/>
        <v>0.033695947485449566</v>
      </c>
      <c r="M41" s="22"/>
    </row>
    <row r="42" spans="1:13" ht="12.75">
      <c r="A42" s="79">
        <v>2</v>
      </c>
      <c r="B42" s="80" t="s">
        <v>43</v>
      </c>
      <c r="C42" s="115">
        <v>4</v>
      </c>
      <c r="D42" s="116" t="s">
        <v>49</v>
      </c>
      <c r="E42" s="115">
        <v>38</v>
      </c>
      <c r="F42" s="117" t="s">
        <v>89</v>
      </c>
      <c r="G42" s="118" t="s">
        <v>90</v>
      </c>
      <c r="H42" s="69">
        <v>633799</v>
      </c>
      <c r="I42" s="191">
        <v>12.7</v>
      </c>
      <c r="J42" s="69">
        <f t="shared" si="0"/>
        <v>80492.473</v>
      </c>
      <c r="K42" s="69">
        <v>6302</v>
      </c>
      <c r="L42" s="152">
        <f t="shared" si="1"/>
        <v>0.002684400971746323</v>
      </c>
      <c r="M42" s="22"/>
    </row>
    <row r="43" spans="1:13" ht="12.75">
      <c r="A43" s="79">
        <v>2</v>
      </c>
      <c r="B43" s="80" t="s">
        <v>43</v>
      </c>
      <c r="C43" s="115">
        <v>3</v>
      </c>
      <c r="D43" s="116" t="s">
        <v>44</v>
      </c>
      <c r="E43" s="115">
        <v>39</v>
      </c>
      <c r="F43" s="117" t="s">
        <v>91</v>
      </c>
      <c r="G43" s="118" t="s">
        <v>92</v>
      </c>
      <c r="H43" s="69">
        <v>11410396</v>
      </c>
      <c r="I43" s="191">
        <v>10.1</v>
      </c>
      <c r="J43" s="69">
        <f t="shared" si="0"/>
        <v>1152449.9959999998</v>
      </c>
      <c r="K43" s="69">
        <v>65413</v>
      </c>
      <c r="L43" s="152">
        <f t="shared" si="1"/>
        <v>0.03481988403054629</v>
      </c>
      <c r="M43" s="22"/>
    </row>
    <row r="44" spans="1:13" ht="12.75">
      <c r="A44" s="79">
        <v>3</v>
      </c>
      <c r="B44" s="80" t="s">
        <v>10</v>
      </c>
      <c r="C44" s="115">
        <v>7</v>
      </c>
      <c r="D44" s="116" t="s">
        <v>21</v>
      </c>
      <c r="E44" s="115">
        <v>40</v>
      </c>
      <c r="F44" s="117" t="s">
        <v>93</v>
      </c>
      <c r="G44" s="118" t="s">
        <v>94</v>
      </c>
      <c r="H44" s="69">
        <v>3488201</v>
      </c>
      <c r="I44" s="191">
        <v>14.6</v>
      </c>
      <c r="J44" s="69">
        <f t="shared" si="0"/>
        <v>509277.34599999996</v>
      </c>
      <c r="K44" s="69">
        <v>16142</v>
      </c>
      <c r="L44" s="152">
        <f t="shared" si="1"/>
        <v>0.013528262555346612</v>
      </c>
      <c r="M44" s="22"/>
    </row>
    <row r="45" spans="1:13" ht="12.75">
      <c r="A45" s="79">
        <v>4</v>
      </c>
      <c r="B45" s="80" t="s">
        <v>14</v>
      </c>
      <c r="C45" s="115">
        <v>9</v>
      </c>
      <c r="D45" s="116" t="s">
        <v>15</v>
      </c>
      <c r="E45" s="115">
        <v>41</v>
      </c>
      <c r="F45" s="117" t="s">
        <v>95</v>
      </c>
      <c r="G45" s="118" t="s">
        <v>96</v>
      </c>
      <c r="H45" s="69">
        <v>3523281</v>
      </c>
      <c r="I45" s="191">
        <v>11.3</v>
      </c>
      <c r="J45" s="69">
        <f t="shared" si="0"/>
        <v>398130.753</v>
      </c>
      <c r="K45" s="69">
        <v>15285</v>
      </c>
      <c r="L45" s="152">
        <f t="shared" si="1"/>
        <v>0.01096404485399189</v>
      </c>
      <c r="M45" s="22"/>
    </row>
    <row r="46" spans="1:13" ht="12.75">
      <c r="A46" s="79">
        <v>1</v>
      </c>
      <c r="B46" s="80" t="s">
        <v>28</v>
      </c>
      <c r="C46" s="115">
        <v>2</v>
      </c>
      <c r="D46" s="116" t="s">
        <v>80</v>
      </c>
      <c r="E46" s="115">
        <v>42</v>
      </c>
      <c r="F46" s="117" t="s">
        <v>97</v>
      </c>
      <c r="G46" s="118" t="s">
        <v>98</v>
      </c>
      <c r="H46" s="69">
        <v>12328459</v>
      </c>
      <c r="I46" s="191">
        <v>9.5</v>
      </c>
      <c r="J46" s="69">
        <f t="shared" si="0"/>
        <v>1171203.605</v>
      </c>
      <c r="K46" s="69">
        <v>81625</v>
      </c>
      <c r="L46" s="152">
        <f t="shared" si="1"/>
        <v>0.03759248026138996</v>
      </c>
      <c r="M46" s="22"/>
    </row>
    <row r="47" spans="1:13" ht="12.75">
      <c r="A47" s="79">
        <v>1</v>
      </c>
      <c r="B47" s="80" t="s">
        <v>28</v>
      </c>
      <c r="C47" s="115">
        <v>1</v>
      </c>
      <c r="D47" s="116" t="s">
        <v>29</v>
      </c>
      <c r="E47" s="115">
        <v>44</v>
      </c>
      <c r="F47" s="117" t="s">
        <v>99</v>
      </c>
      <c r="G47" s="118" t="s">
        <v>100</v>
      </c>
      <c r="H47" s="69">
        <v>1068897</v>
      </c>
      <c r="I47" s="191">
        <v>10.3</v>
      </c>
      <c r="J47" s="69">
        <f t="shared" si="0"/>
        <v>110096.391</v>
      </c>
      <c r="K47" s="69">
        <v>7363</v>
      </c>
      <c r="L47" s="152">
        <f t="shared" si="1"/>
        <v>0.0034886547812043116</v>
      </c>
      <c r="M47" s="22"/>
    </row>
    <row r="48" spans="1:13" ht="12.75">
      <c r="A48" s="79">
        <v>3</v>
      </c>
      <c r="B48" s="80" t="s">
        <v>10</v>
      </c>
      <c r="C48" s="115">
        <v>5</v>
      </c>
      <c r="D48" s="116" t="s">
        <v>32</v>
      </c>
      <c r="E48" s="115">
        <v>45</v>
      </c>
      <c r="F48" s="117" t="s">
        <v>101</v>
      </c>
      <c r="G48" s="118" t="s">
        <v>102</v>
      </c>
      <c r="H48" s="69">
        <v>4105848</v>
      </c>
      <c r="I48" s="191">
        <v>14.7</v>
      </c>
      <c r="J48" s="69">
        <f t="shared" si="0"/>
        <v>603559.656</v>
      </c>
      <c r="K48" s="69">
        <v>34289</v>
      </c>
      <c r="L48" s="152">
        <f t="shared" si="1"/>
        <v>0.01824033829238744</v>
      </c>
      <c r="M48" s="22"/>
    </row>
    <row r="49" spans="1:13" ht="12.75">
      <c r="A49" s="79">
        <v>2</v>
      </c>
      <c r="B49" s="80" t="s">
        <v>43</v>
      </c>
      <c r="C49" s="115">
        <v>4</v>
      </c>
      <c r="D49" s="116" t="s">
        <v>49</v>
      </c>
      <c r="E49" s="115">
        <v>46</v>
      </c>
      <c r="F49" s="117" t="s">
        <v>103</v>
      </c>
      <c r="G49" s="118" t="s">
        <v>104</v>
      </c>
      <c r="H49" s="69">
        <v>760452</v>
      </c>
      <c r="I49" s="191">
        <v>10</v>
      </c>
      <c r="J49" s="69">
        <f t="shared" si="0"/>
        <v>76045.2</v>
      </c>
      <c r="K49" s="69">
        <v>5229</v>
      </c>
      <c r="L49" s="152">
        <f t="shared" si="1"/>
        <v>0.002430529697330703</v>
      </c>
      <c r="M49" s="22"/>
    </row>
    <row r="50" spans="1:13" ht="12.75">
      <c r="A50" s="79">
        <v>3</v>
      </c>
      <c r="B50" s="80" t="s">
        <v>10</v>
      </c>
      <c r="C50" s="115">
        <v>6</v>
      </c>
      <c r="D50" s="116" t="s">
        <v>11</v>
      </c>
      <c r="E50" s="115">
        <v>47</v>
      </c>
      <c r="F50" s="117" t="s">
        <v>105</v>
      </c>
      <c r="G50" s="118" t="s">
        <v>106</v>
      </c>
      <c r="H50" s="69">
        <v>5792297</v>
      </c>
      <c r="I50" s="191">
        <v>14.5</v>
      </c>
      <c r="J50" s="69">
        <f t="shared" si="0"/>
        <v>839883.065</v>
      </c>
      <c r="K50" s="69">
        <v>45456</v>
      </c>
      <c r="L50" s="152">
        <f t="shared" si="1"/>
        <v>0.025053370871262876</v>
      </c>
      <c r="M50" s="22"/>
    </row>
    <row r="51" spans="1:13" ht="12.75">
      <c r="A51" s="79">
        <v>3</v>
      </c>
      <c r="B51" s="80" t="s">
        <v>10</v>
      </c>
      <c r="C51" s="115">
        <v>7</v>
      </c>
      <c r="D51" s="116" t="s">
        <v>21</v>
      </c>
      <c r="E51" s="115">
        <v>48</v>
      </c>
      <c r="F51" s="117" t="s">
        <v>107</v>
      </c>
      <c r="G51" s="118" t="s">
        <v>108</v>
      </c>
      <c r="H51" s="69">
        <v>21723220</v>
      </c>
      <c r="I51" s="191">
        <v>15.3</v>
      </c>
      <c r="J51" s="69">
        <f t="shared" si="0"/>
        <v>3323652.66</v>
      </c>
      <c r="K51" s="69">
        <v>134727</v>
      </c>
      <c r="L51" s="152">
        <f t="shared" si="1"/>
        <v>0.09256714433019975</v>
      </c>
      <c r="M51" s="22"/>
    </row>
    <row r="52" spans="1:13" ht="12.75">
      <c r="A52" s="79">
        <v>4</v>
      </c>
      <c r="B52" s="80" t="s">
        <v>14</v>
      </c>
      <c r="C52" s="115">
        <v>8</v>
      </c>
      <c r="D52" s="116" t="s">
        <v>18</v>
      </c>
      <c r="E52" s="115">
        <v>49</v>
      </c>
      <c r="F52" s="117" t="s">
        <v>109</v>
      </c>
      <c r="G52" s="118" t="s">
        <v>110</v>
      </c>
      <c r="H52" s="69">
        <v>2319743</v>
      </c>
      <c r="I52" s="191">
        <v>10.2</v>
      </c>
      <c r="J52" s="69">
        <f t="shared" si="0"/>
        <v>236613.786</v>
      </c>
      <c r="K52" s="69">
        <v>5383</v>
      </c>
      <c r="L52" s="152">
        <f t="shared" si="1"/>
        <v>0.005977065934699058</v>
      </c>
      <c r="M52" s="22"/>
    </row>
    <row r="53" spans="1:13" ht="12.75">
      <c r="A53" s="79">
        <v>1</v>
      </c>
      <c r="B53" s="80" t="s">
        <v>28</v>
      </c>
      <c r="C53" s="115">
        <v>1</v>
      </c>
      <c r="D53" s="116" t="s">
        <v>29</v>
      </c>
      <c r="E53" s="115">
        <v>50</v>
      </c>
      <c r="F53" s="117" t="s">
        <v>111</v>
      </c>
      <c r="G53" s="118" t="s">
        <v>112</v>
      </c>
      <c r="H53" s="69">
        <v>616500</v>
      </c>
      <c r="I53" s="191">
        <v>9.8</v>
      </c>
      <c r="J53" s="69">
        <f t="shared" si="0"/>
        <v>60417</v>
      </c>
      <c r="K53" s="69">
        <v>3496</v>
      </c>
      <c r="L53" s="152">
        <f t="shared" si="1"/>
        <v>0.0018351453496537051</v>
      </c>
      <c r="M53" s="22"/>
    </row>
    <row r="54" spans="1:13" ht="12.75">
      <c r="A54" s="79">
        <v>3</v>
      </c>
      <c r="B54" s="80" t="s">
        <v>10</v>
      </c>
      <c r="C54" s="115">
        <v>5</v>
      </c>
      <c r="D54" s="116" t="s">
        <v>32</v>
      </c>
      <c r="E54" s="115">
        <v>51</v>
      </c>
      <c r="F54" s="117" t="s">
        <v>113</v>
      </c>
      <c r="G54" s="118" t="s">
        <v>114</v>
      </c>
      <c r="H54" s="69">
        <v>7273572</v>
      </c>
      <c r="I54" s="191">
        <v>8.9</v>
      </c>
      <c r="J54" s="69">
        <f t="shared" si="0"/>
        <v>647347.908</v>
      </c>
      <c r="K54" s="69">
        <v>37447</v>
      </c>
      <c r="L54" s="152">
        <f t="shared" si="1"/>
        <v>0.01966129724896723</v>
      </c>
      <c r="M54" s="22"/>
    </row>
    <row r="55" spans="1:13" ht="12.75">
      <c r="A55" s="79">
        <v>4</v>
      </c>
      <c r="B55" s="80" t="s">
        <v>14</v>
      </c>
      <c r="C55" s="115">
        <v>9</v>
      </c>
      <c r="D55" s="116" t="s">
        <v>15</v>
      </c>
      <c r="E55" s="115">
        <v>53</v>
      </c>
      <c r="F55" s="117" t="s">
        <v>115</v>
      </c>
      <c r="G55" s="118" t="s">
        <v>116</v>
      </c>
      <c r="H55" s="69">
        <v>6067146</v>
      </c>
      <c r="I55" s="191">
        <v>10.8</v>
      </c>
      <c r="J55" s="69">
        <f t="shared" si="0"/>
        <v>655251.768</v>
      </c>
      <c r="K55" s="69">
        <v>27886</v>
      </c>
      <c r="L55" s="152">
        <f t="shared" si="1"/>
        <v>0.01844237408848831</v>
      </c>
      <c r="M55" s="22"/>
    </row>
    <row r="56" spans="1:13" ht="12.75">
      <c r="A56" s="79">
        <v>3</v>
      </c>
      <c r="B56" s="80" t="s">
        <v>10</v>
      </c>
      <c r="C56" s="115">
        <v>5</v>
      </c>
      <c r="D56" s="116" t="s">
        <v>32</v>
      </c>
      <c r="E56" s="115">
        <v>54</v>
      </c>
      <c r="F56" s="117" t="s">
        <v>117</v>
      </c>
      <c r="G56" s="118" t="s">
        <v>118</v>
      </c>
      <c r="H56" s="69">
        <v>1805230</v>
      </c>
      <c r="I56" s="191">
        <v>16.6</v>
      </c>
      <c r="J56" s="69">
        <f t="shared" si="0"/>
        <v>299668.18</v>
      </c>
      <c r="K56" s="69">
        <v>16677</v>
      </c>
      <c r="L56" s="152">
        <f t="shared" si="1"/>
        <v>0.009005740056151963</v>
      </c>
      <c r="M56" s="22"/>
    </row>
    <row r="57" spans="1:13" ht="12.75">
      <c r="A57" s="79">
        <v>2</v>
      </c>
      <c r="B57" s="80" t="s">
        <v>43</v>
      </c>
      <c r="C57" s="115">
        <v>3</v>
      </c>
      <c r="D57" s="116" t="s">
        <v>44</v>
      </c>
      <c r="E57" s="115">
        <v>55</v>
      </c>
      <c r="F57" s="117" t="s">
        <v>119</v>
      </c>
      <c r="G57" s="118" t="s">
        <v>120</v>
      </c>
      <c r="H57" s="69">
        <v>5440367</v>
      </c>
      <c r="I57" s="191">
        <v>8.2</v>
      </c>
      <c r="J57" s="69">
        <f t="shared" si="0"/>
        <v>446110.0939999999</v>
      </c>
      <c r="K57" s="69">
        <v>35546</v>
      </c>
      <c r="L57" s="152">
        <f t="shared" si="1"/>
        <v>0.014967745203266072</v>
      </c>
      <c r="M57" s="22"/>
    </row>
    <row r="58" spans="1:13" ht="12.75">
      <c r="A58" s="86">
        <v>4</v>
      </c>
      <c r="B58" s="87" t="s">
        <v>14</v>
      </c>
      <c r="C58" s="119">
        <v>8</v>
      </c>
      <c r="D58" s="120" t="s">
        <v>18</v>
      </c>
      <c r="E58" s="119">
        <v>56</v>
      </c>
      <c r="F58" s="121" t="s">
        <v>121</v>
      </c>
      <c r="G58" s="122" t="s">
        <v>122</v>
      </c>
      <c r="H58" s="92">
        <v>499192</v>
      </c>
      <c r="I58" s="193">
        <v>8.8</v>
      </c>
      <c r="J58" s="92">
        <f t="shared" si="0"/>
        <v>43928.89600000001</v>
      </c>
      <c r="K58" s="92">
        <v>1597</v>
      </c>
      <c r="L58" s="154">
        <f t="shared" si="1"/>
        <v>0.0011967130653508888</v>
      </c>
      <c r="M58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8.57421875" style="0" customWidth="1"/>
    <col min="3" max="3" width="9.00390625" style="0" customWidth="1"/>
    <col min="4" max="4" width="15.28125" style="0" customWidth="1"/>
    <col min="5" max="5" width="8.57421875" style="0" customWidth="1"/>
    <col min="6" max="6" width="7.8515625" style="0" customWidth="1"/>
    <col min="7" max="7" width="11.8515625" style="0" customWidth="1"/>
    <col min="8" max="8" width="12.00390625" style="0" customWidth="1"/>
    <col min="9" max="9" width="12.7109375" style="0" customWidth="1"/>
    <col min="10" max="10" width="13.421875" style="0" customWidth="1"/>
    <col min="11" max="11" width="12.7109375" style="0" customWidth="1"/>
    <col min="12" max="12" width="21.28125" style="0" customWidth="1"/>
    <col min="13" max="15" width="12.00390625" style="0" customWidth="1"/>
    <col min="17" max="17" width="18.00390625" style="0" bestFit="1" customWidth="1"/>
  </cols>
  <sheetData>
    <row r="1" spans="1:12" ht="12.75">
      <c r="A1" s="94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ht="13.5" thickBot="1"/>
    <row r="3" spans="1:15" ht="12.75" customHeight="1" thickTop="1">
      <c r="A3" s="54" t="s">
        <v>1</v>
      </c>
      <c r="B3" s="54"/>
      <c r="C3" s="54"/>
      <c r="D3" s="54"/>
      <c r="E3" s="54"/>
      <c r="F3" s="237"/>
      <c r="G3" s="56"/>
      <c r="H3" s="56"/>
      <c r="I3" s="56"/>
      <c r="J3" s="56"/>
      <c r="K3" s="56" t="s">
        <v>257</v>
      </c>
      <c r="L3" s="56" t="s">
        <v>264</v>
      </c>
      <c r="M3" s="56"/>
      <c r="N3" s="56"/>
      <c r="O3" s="197"/>
    </row>
    <row r="4" spans="1:15" ht="12.75">
      <c r="A4" s="171"/>
      <c r="B4" s="172"/>
      <c r="C4" s="172"/>
      <c r="D4" s="172"/>
      <c r="E4" s="172"/>
      <c r="F4" s="50"/>
      <c r="G4" s="170"/>
      <c r="H4" s="50"/>
      <c r="I4" s="50" t="s">
        <v>245</v>
      </c>
      <c r="J4" s="50" t="s">
        <v>251</v>
      </c>
      <c r="K4" s="50" t="s">
        <v>256</v>
      </c>
      <c r="L4" s="50" t="s">
        <v>265</v>
      </c>
      <c r="M4" s="50"/>
      <c r="N4" s="50"/>
      <c r="O4" s="99"/>
    </row>
    <row r="5" spans="1:15" ht="12.75">
      <c r="A5" s="52"/>
      <c r="B5" s="50"/>
      <c r="C5" s="50"/>
      <c r="D5" s="50"/>
      <c r="E5" s="50"/>
      <c r="F5" s="50"/>
      <c r="G5" s="170"/>
      <c r="H5" s="50" t="s">
        <v>248</v>
      </c>
      <c r="I5" s="50" t="s">
        <v>244</v>
      </c>
      <c r="J5" s="50" t="s">
        <v>254</v>
      </c>
      <c r="K5" s="50" t="s">
        <v>255</v>
      </c>
      <c r="L5" s="50" t="s">
        <v>263</v>
      </c>
      <c r="M5" s="50"/>
      <c r="N5" s="50" t="s">
        <v>259</v>
      </c>
      <c r="O5" s="99"/>
    </row>
    <row r="6" spans="1:15" ht="12.75">
      <c r="A6" s="52" t="s">
        <v>155</v>
      </c>
      <c r="B6" s="50" t="s">
        <v>155</v>
      </c>
      <c r="C6" s="50" t="s">
        <v>155</v>
      </c>
      <c r="D6" s="50"/>
      <c r="E6" s="50" t="s">
        <v>156</v>
      </c>
      <c r="F6" s="50"/>
      <c r="G6" s="50"/>
      <c r="H6" s="50" t="s">
        <v>247</v>
      </c>
      <c r="I6" s="50" t="s">
        <v>186</v>
      </c>
      <c r="J6" s="50" t="s">
        <v>250</v>
      </c>
      <c r="K6" s="50" t="s">
        <v>253</v>
      </c>
      <c r="L6" s="50" t="s">
        <v>262</v>
      </c>
      <c r="M6" s="50" t="s">
        <v>258</v>
      </c>
      <c r="N6" s="50" t="s">
        <v>260</v>
      </c>
      <c r="O6" s="99" t="s">
        <v>223</v>
      </c>
    </row>
    <row r="7" spans="1:15" ht="12.75">
      <c r="A7" s="53" t="s">
        <v>159</v>
      </c>
      <c r="B7" s="51" t="s">
        <v>157</v>
      </c>
      <c r="C7" s="51" t="s">
        <v>158</v>
      </c>
      <c r="D7" s="51" t="s">
        <v>4</v>
      </c>
      <c r="E7" s="51" t="s">
        <v>5</v>
      </c>
      <c r="F7" s="51" t="s">
        <v>5</v>
      </c>
      <c r="G7" s="173" t="s">
        <v>6</v>
      </c>
      <c r="H7" s="51" t="s">
        <v>246</v>
      </c>
      <c r="I7" s="51" t="s">
        <v>243</v>
      </c>
      <c r="J7" s="51" t="s">
        <v>249</v>
      </c>
      <c r="K7" s="51" t="s">
        <v>252</v>
      </c>
      <c r="L7" s="51" t="s">
        <v>261</v>
      </c>
      <c r="M7" s="51" t="s">
        <v>186</v>
      </c>
      <c r="N7" s="51" t="s">
        <v>186</v>
      </c>
      <c r="O7" s="100" t="s">
        <v>222</v>
      </c>
    </row>
    <row r="8" spans="1:15" ht="12.75">
      <c r="A8" s="4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86"/>
    </row>
    <row r="9" spans="1:15" ht="12.75">
      <c r="A9" s="74"/>
      <c r="B9" s="75"/>
      <c r="C9" s="75"/>
      <c r="D9" s="75"/>
      <c r="E9" s="75">
        <v>0</v>
      </c>
      <c r="F9" s="75" t="s">
        <v>8</v>
      </c>
      <c r="G9" s="114" t="s">
        <v>9</v>
      </c>
      <c r="H9" s="69">
        <f>SUM(H10:H59)</f>
        <v>5113960</v>
      </c>
      <c r="I9" s="149">
        <f>H9/$H$9</f>
        <v>1</v>
      </c>
      <c r="J9" s="68">
        <v>18854.928333333333</v>
      </c>
      <c r="K9" s="149">
        <f>$J$9/J9</f>
        <v>1</v>
      </c>
      <c r="L9" s="149">
        <f>K9*N9</f>
        <v>1</v>
      </c>
      <c r="M9" s="69">
        <f>SUM(M10:M59)</f>
        <v>287376577</v>
      </c>
      <c r="N9" s="149">
        <f>M9/$M$9</f>
        <v>1</v>
      </c>
      <c r="O9" s="152">
        <f aca="true" t="shared" si="0" ref="O9:O59">(I9+L9+N9)/3</f>
        <v>1</v>
      </c>
    </row>
    <row r="10" spans="1:17" ht="12.75">
      <c r="A10" s="79">
        <v>3</v>
      </c>
      <c r="B10" s="80" t="s">
        <v>10</v>
      </c>
      <c r="C10" s="115">
        <v>6</v>
      </c>
      <c r="D10" s="116" t="s">
        <v>11</v>
      </c>
      <c r="E10" s="115">
        <v>1</v>
      </c>
      <c r="F10" s="117" t="s">
        <v>12</v>
      </c>
      <c r="G10" s="118" t="s">
        <v>13</v>
      </c>
      <c r="H10" s="69">
        <v>129880</v>
      </c>
      <c r="I10" s="149">
        <f aca="true" t="shared" si="1" ref="I10:I59">H10/$H$9</f>
        <v>0.025397148198265142</v>
      </c>
      <c r="J10" s="69">
        <v>15152.441833333332</v>
      </c>
      <c r="K10" s="149">
        <f>$J$9/J10</f>
        <v>1.2443491643607587</v>
      </c>
      <c r="L10" s="149">
        <f>K10*N10</f>
        <v>0.019403201621179377</v>
      </c>
      <c r="M10" s="69">
        <v>4481078</v>
      </c>
      <c r="N10" s="149">
        <f aca="true" t="shared" si="2" ref="N10:N59">M10/$M$9</f>
        <v>0.015593052317551962</v>
      </c>
      <c r="O10" s="152">
        <f>(I10+L10+N10)/3</f>
        <v>0.02013113404566549</v>
      </c>
      <c r="Q10" s="38"/>
    </row>
    <row r="11" spans="1:17" ht="12.75">
      <c r="A11" s="79">
        <v>4</v>
      </c>
      <c r="B11" s="80" t="s">
        <v>14</v>
      </c>
      <c r="C11" s="115">
        <v>9</v>
      </c>
      <c r="D11" s="116" t="s">
        <v>15</v>
      </c>
      <c r="E11" s="115">
        <v>2</v>
      </c>
      <c r="F11" s="117" t="s">
        <v>16</v>
      </c>
      <c r="G11" s="118" t="s">
        <v>17</v>
      </c>
      <c r="H11" s="69">
        <v>7860</v>
      </c>
      <c r="I11" s="149">
        <f t="shared" si="1"/>
        <v>0.0015369693935814908</v>
      </c>
      <c r="J11" s="69">
        <v>26905.296666666665</v>
      </c>
      <c r="K11" s="149">
        <f aca="true" t="shared" si="3" ref="K11:K59">$J$9/J11</f>
        <v>0.7007887170667387</v>
      </c>
      <c r="L11" s="149">
        <f aca="true" t="shared" si="4" ref="L11:L59">K11*N11</f>
        <v>0.0015627374607978782</v>
      </c>
      <c r="M11" s="69">
        <v>640841</v>
      </c>
      <c r="N11" s="149">
        <f t="shared" si="2"/>
        <v>0.002229969493999506</v>
      </c>
      <c r="O11" s="152">
        <f t="shared" si="0"/>
        <v>0.0017765587827929582</v>
      </c>
      <c r="Q11" s="38"/>
    </row>
    <row r="12" spans="1:17" ht="12.75">
      <c r="A12" s="79">
        <v>4</v>
      </c>
      <c r="B12" s="80" t="s">
        <v>14</v>
      </c>
      <c r="C12" s="115">
        <v>8</v>
      </c>
      <c r="D12" s="116" t="s">
        <v>18</v>
      </c>
      <c r="E12" s="115">
        <v>4</v>
      </c>
      <c r="F12" s="117" t="s">
        <v>19</v>
      </c>
      <c r="G12" s="118" t="s">
        <v>20</v>
      </c>
      <c r="H12" s="69">
        <v>91190</v>
      </c>
      <c r="I12" s="149">
        <f t="shared" si="1"/>
        <v>0.01783158257006312</v>
      </c>
      <c r="J12" s="69">
        <v>19700.025</v>
      </c>
      <c r="K12" s="149">
        <f t="shared" si="3"/>
        <v>0.9571017464867853</v>
      </c>
      <c r="L12" s="149">
        <f t="shared" si="4"/>
        <v>0.018114780090099532</v>
      </c>
      <c r="M12" s="69">
        <v>5439091</v>
      </c>
      <c r="N12" s="149">
        <f t="shared" si="2"/>
        <v>0.018926702575345938</v>
      </c>
      <c r="O12" s="152">
        <f t="shared" si="0"/>
        <v>0.01829102174516953</v>
      </c>
      <c r="Q12" s="38"/>
    </row>
    <row r="13" spans="1:17" ht="12.75">
      <c r="A13" s="79">
        <v>3</v>
      </c>
      <c r="B13" s="80" t="s">
        <v>10</v>
      </c>
      <c r="C13" s="115">
        <v>7</v>
      </c>
      <c r="D13" s="116" t="s">
        <v>21</v>
      </c>
      <c r="E13" s="115">
        <v>5</v>
      </c>
      <c r="F13" s="117" t="s">
        <v>22</v>
      </c>
      <c r="G13" s="118" t="s">
        <v>23</v>
      </c>
      <c r="H13" s="69">
        <v>79640</v>
      </c>
      <c r="I13" s="149">
        <f t="shared" si="1"/>
        <v>0.015573058842853678</v>
      </c>
      <c r="J13" s="69">
        <v>14402.5155</v>
      </c>
      <c r="K13" s="149">
        <f t="shared" si="3"/>
        <v>1.3091413325216232</v>
      </c>
      <c r="L13" s="149">
        <f t="shared" si="4"/>
        <v>0.012334032150693643</v>
      </c>
      <c r="M13" s="69">
        <v>2707509</v>
      </c>
      <c r="N13" s="149">
        <f t="shared" si="2"/>
        <v>0.009421467219995455</v>
      </c>
      <c r="O13" s="152">
        <f t="shared" si="0"/>
        <v>0.012442852737847593</v>
      </c>
      <c r="Q13" s="38"/>
    </row>
    <row r="14" spans="1:17" ht="12.75">
      <c r="A14" s="79">
        <v>4</v>
      </c>
      <c r="B14" s="80" t="s">
        <v>14</v>
      </c>
      <c r="C14" s="115">
        <v>9</v>
      </c>
      <c r="D14" s="116" t="s">
        <v>15</v>
      </c>
      <c r="E14" s="115">
        <v>6</v>
      </c>
      <c r="F14" s="117" t="s">
        <v>24</v>
      </c>
      <c r="G14" s="118" t="s">
        <v>25</v>
      </c>
      <c r="H14" s="69">
        <v>451530</v>
      </c>
      <c r="I14" s="149">
        <f t="shared" si="1"/>
        <v>0.08829361199540083</v>
      </c>
      <c r="J14" s="69">
        <v>21215.408333333336</v>
      </c>
      <c r="K14" s="149">
        <f t="shared" si="3"/>
        <v>0.8887374702898717</v>
      </c>
      <c r="L14" s="149">
        <f t="shared" si="4"/>
        <v>0.10820429032732816</v>
      </c>
      <c r="M14" s="69">
        <v>34988261</v>
      </c>
      <c r="N14" s="149">
        <f t="shared" si="2"/>
        <v>0.12175056633095048</v>
      </c>
      <c r="O14" s="152">
        <f t="shared" si="0"/>
        <v>0.10608282288455982</v>
      </c>
      <c r="Q14" s="38"/>
    </row>
    <row r="15" spans="1:17" ht="12.75">
      <c r="A15" s="79">
        <v>4</v>
      </c>
      <c r="B15" s="80" t="s">
        <v>14</v>
      </c>
      <c r="C15" s="115">
        <v>8</v>
      </c>
      <c r="D15" s="116" t="s">
        <v>18</v>
      </c>
      <c r="E15" s="115">
        <v>8</v>
      </c>
      <c r="F15" s="117" t="s">
        <v>26</v>
      </c>
      <c r="G15" s="118" t="s">
        <v>27</v>
      </c>
      <c r="H15" s="69">
        <v>62540</v>
      </c>
      <c r="I15" s="149">
        <f t="shared" si="1"/>
        <v>0.012229270467504634</v>
      </c>
      <c r="J15" s="69">
        <v>23251.263333333332</v>
      </c>
      <c r="K15" s="149">
        <f t="shared" si="3"/>
        <v>0.8109205965726021</v>
      </c>
      <c r="L15" s="149">
        <f t="shared" si="4"/>
        <v>0.012692695147070042</v>
      </c>
      <c r="M15" s="69">
        <v>4498077</v>
      </c>
      <c r="N15" s="149">
        <f t="shared" si="2"/>
        <v>0.01565220466802345</v>
      </c>
      <c r="O15" s="152">
        <f t="shared" si="0"/>
        <v>0.013524723427532708</v>
      </c>
      <c r="Q15" s="38"/>
    </row>
    <row r="16" spans="1:17" ht="12.75">
      <c r="A16" s="79">
        <v>1</v>
      </c>
      <c r="B16" s="80" t="s">
        <v>28</v>
      </c>
      <c r="C16" s="115">
        <v>1</v>
      </c>
      <c r="D16" s="116" t="s">
        <v>29</v>
      </c>
      <c r="E16" s="115">
        <v>9</v>
      </c>
      <c r="F16" s="117" t="s">
        <v>30</v>
      </c>
      <c r="G16" s="118" t="s">
        <v>31</v>
      </c>
      <c r="H16" s="69">
        <v>55180</v>
      </c>
      <c r="I16" s="149">
        <f t="shared" si="1"/>
        <v>0.01079007266384563</v>
      </c>
      <c r="J16" s="69">
        <v>23229.55</v>
      </c>
      <c r="K16" s="149">
        <f t="shared" si="3"/>
        <v>0.8116785875461786</v>
      </c>
      <c r="L16" s="149">
        <f t="shared" si="4"/>
        <v>0.009769763192613145</v>
      </c>
      <c r="M16" s="69">
        <v>3459006</v>
      </c>
      <c r="N16" s="149">
        <f t="shared" si="2"/>
        <v>0.012036492452201489</v>
      </c>
      <c r="O16" s="152">
        <f t="shared" si="0"/>
        <v>0.010865442769553422</v>
      </c>
      <c r="Q16" s="38"/>
    </row>
    <row r="17" spans="1:17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10</v>
      </c>
      <c r="F17" s="117" t="s">
        <v>33</v>
      </c>
      <c r="G17" s="118" t="s">
        <v>34</v>
      </c>
      <c r="H17" s="69">
        <v>16010</v>
      </c>
      <c r="I17" s="149">
        <f t="shared" si="1"/>
        <v>0.0031306463093180234</v>
      </c>
      <c r="J17" s="69">
        <v>24379.818333333333</v>
      </c>
      <c r="K17" s="149">
        <f t="shared" si="3"/>
        <v>0.7733826427883554</v>
      </c>
      <c r="L17" s="149">
        <f t="shared" si="4"/>
        <v>0.002169375186290521</v>
      </c>
      <c r="M17" s="69">
        <v>806105</v>
      </c>
      <c r="N17" s="149">
        <f t="shared" si="2"/>
        <v>0.0028050476779114815</v>
      </c>
      <c r="O17" s="152">
        <f t="shared" si="0"/>
        <v>0.0027016897245066753</v>
      </c>
      <c r="Q17" s="38"/>
    </row>
    <row r="18" spans="1:17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12</v>
      </c>
      <c r="F18" s="117" t="s">
        <v>35</v>
      </c>
      <c r="G18" s="118" t="s">
        <v>36</v>
      </c>
      <c r="H18" s="69">
        <v>321540</v>
      </c>
      <c r="I18" s="149">
        <f t="shared" si="1"/>
        <v>0.06287495404735273</v>
      </c>
      <c r="J18" s="69">
        <v>17392.964666666667</v>
      </c>
      <c r="K18" s="149">
        <f t="shared" si="3"/>
        <v>1.0840548862534343</v>
      </c>
      <c r="L18" s="149">
        <f t="shared" si="4"/>
        <v>0.06292536382148207</v>
      </c>
      <c r="M18" s="69">
        <v>16681144</v>
      </c>
      <c r="N18" s="149">
        <f t="shared" si="2"/>
        <v>0.05804628955546367</v>
      </c>
      <c r="O18" s="152">
        <f t="shared" si="0"/>
        <v>0.06128220247476616</v>
      </c>
      <c r="Q18" s="38"/>
    </row>
    <row r="19" spans="1:17" ht="12.75">
      <c r="A19" s="79">
        <v>3</v>
      </c>
      <c r="B19" s="80" t="s">
        <v>10</v>
      </c>
      <c r="C19" s="115">
        <v>5</v>
      </c>
      <c r="D19" s="116" t="s">
        <v>32</v>
      </c>
      <c r="E19" s="115">
        <v>13</v>
      </c>
      <c r="F19" s="117" t="s">
        <v>37</v>
      </c>
      <c r="G19" s="118" t="s">
        <v>38</v>
      </c>
      <c r="H19" s="69">
        <v>164730</v>
      </c>
      <c r="I19" s="149">
        <f t="shared" si="1"/>
        <v>0.03221182801586246</v>
      </c>
      <c r="J19" s="69">
        <v>19867.756666666668</v>
      </c>
      <c r="K19" s="149">
        <f t="shared" si="3"/>
        <v>0.9490215050281636</v>
      </c>
      <c r="L19" s="149">
        <f t="shared" si="4"/>
        <v>0.02820129687271515</v>
      </c>
      <c r="M19" s="69">
        <v>8539735</v>
      </c>
      <c r="N19" s="149">
        <f t="shared" si="2"/>
        <v>0.02971618316686958</v>
      </c>
      <c r="O19" s="152">
        <f t="shared" si="0"/>
        <v>0.030043102685149065</v>
      </c>
      <c r="Q19" s="38"/>
    </row>
    <row r="20" spans="1:17" ht="12.75">
      <c r="A20" s="79">
        <v>4</v>
      </c>
      <c r="B20" s="80" t="s">
        <v>14</v>
      </c>
      <c r="C20" s="115">
        <v>9</v>
      </c>
      <c r="D20" s="116" t="s">
        <v>15</v>
      </c>
      <c r="E20" s="115">
        <v>15</v>
      </c>
      <c r="F20" s="117" t="s">
        <v>39</v>
      </c>
      <c r="G20" s="118" t="s">
        <v>40</v>
      </c>
      <c r="H20" s="69">
        <v>14630</v>
      </c>
      <c r="I20" s="149">
        <f t="shared" si="1"/>
        <v>0.0028607967211319602</v>
      </c>
      <c r="J20" s="69">
        <v>21506.675000000003</v>
      </c>
      <c r="K20" s="149">
        <f t="shared" si="3"/>
        <v>0.8767012257047326</v>
      </c>
      <c r="L20" s="149">
        <f t="shared" si="4"/>
        <v>0.003766138313178016</v>
      </c>
      <c r="M20" s="69">
        <v>1234514</v>
      </c>
      <c r="N20" s="149">
        <f t="shared" si="2"/>
        <v>0.004295805917404326</v>
      </c>
      <c r="O20" s="152">
        <f t="shared" si="0"/>
        <v>0.003640913650571434</v>
      </c>
      <c r="Q20" s="38"/>
    </row>
    <row r="21" spans="1:17" ht="12.75">
      <c r="A21" s="79">
        <v>4</v>
      </c>
      <c r="B21" s="80" t="s">
        <v>14</v>
      </c>
      <c r="C21" s="115">
        <v>8</v>
      </c>
      <c r="D21" s="116" t="s">
        <v>18</v>
      </c>
      <c r="E21" s="115">
        <v>16</v>
      </c>
      <c r="F21" s="117" t="s">
        <v>41</v>
      </c>
      <c r="G21" s="118" t="s">
        <v>42</v>
      </c>
      <c r="H21" s="69">
        <v>21490</v>
      </c>
      <c r="I21" s="149">
        <f t="shared" si="1"/>
        <v>0.004202222934868478</v>
      </c>
      <c r="J21" s="69">
        <v>18907.898333333334</v>
      </c>
      <c r="K21" s="149">
        <f t="shared" si="3"/>
        <v>0.9971985252371165</v>
      </c>
      <c r="L21" s="149">
        <f t="shared" si="4"/>
        <v>0.004660891607416367</v>
      </c>
      <c r="M21" s="69">
        <v>1343194</v>
      </c>
      <c r="N21" s="149">
        <f t="shared" si="2"/>
        <v>0.004673985660285737</v>
      </c>
      <c r="O21" s="152">
        <f t="shared" si="0"/>
        <v>0.004512366734190194</v>
      </c>
      <c r="Q21" s="38"/>
    </row>
    <row r="22" spans="1:17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17</v>
      </c>
      <c r="F22" s="117" t="s">
        <v>45</v>
      </c>
      <c r="G22" s="118" t="s">
        <v>46</v>
      </c>
      <c r="H22" s="69">
        <v>179850</v>
      </c>
      <c r="I22" s="149">
        <f t="shared" si="1"/>
        <v>0.03516844089511846</v>
      </c>
      <c r="J22" s="69">
        <v>20129.506666666668</v>
      </c>
      <c r="K22" s="149">
        <f t="shared" si="3"/>
        <v>0.936681094353695</v>
      </c>
      <c r="L22" s="149">
        <f t="shared" si="4"/>
        <v>0.04102047139139144</v>
      </c>
      <c r="M22" s="69">
        <v>12585204</v>
      </c>
      <c r="N22" s="149">
        <f t="shared" si="2"/>
        <v>0.043793423010950544</v>
      </c>
      <c r="O22" s="152">
        <f t="shared" si="0"/>
        <v>0.03999411176582015</v>
      </c>
      <c r="Q22" s="38"/>
    </row>
    <row r="23" spans="1:17" ht="12.75">
      <c r="A23" s="79">
        <v>2</v>
      </c>
      <c r="B23" s="80" t="s">
        <v>43</v>
      </c>
      <c r="C23" s="115">
        <v>3</v>
      </c>
      <c r="D23" s="116" t="s">
        <v>44</v>
      </c>
      <c r="E23" s="115">
        <v>18</v>
      </c>
      <c r="F23" s="117" t="s">
        <v>47</v>
      </c>
      <c r="G23" s="118" t="s">
        <v>48</v>
      </c>
      <c r="H23" s="69">
        <v>112660</v>
      </c>
      <c r="I23" s="149">
        <f t="shared" si="1"/>
        <v>0.0220298946413347</v>
      </c>
      <c r="J23" s="69">
        <v>18460.64</v>
      </c>
      <c r="K23" s="149">
        <f t="shared" si="3"/>
        <v>1.0213583241606647</v>
      </c>
      <c r="L23" s="149">
        <f t="shared" si="4"/>
        <v>0.02188716495274204</v>
      </c>
      <c r="M23" s="69">
        <v>6158327</v>
      </c>
      <c r="N23" s="149">
        <f t="shared" si="2"/>
        <v>0.021429467440556228</v>
      </c>
      <c r="O23" s="152">
        <f t="shared" si="0"/>
        <v>0.021782175678210988</v>
      </c>
      <c r="Q23" s="38"/>
    </row>
    <row r="24" spans="1:17" ht="12.75">
      <c r="A24" s="79">
        <v>2</v>
      </c>
      <c r="B24" s="80" t="s">
        <v>43</v>
      </c>
      <c r="C24" s="115">
        <v>4</v>
      </c>
      <c r="D24" s="116" t="s">
        <v>49</v>
      </c>
      <c r="E24" s="115">
        <v>19</v>
      </c>
      <c r="F24" s="117" t="s">
        <v>50</v>
      </c>
      <c r="G24" s="118" t="s">
        <v>51</v>
      </c>
      <c r="H24" s="69">
        <v>50560</v>
      </c>
      <c r="I24" s="149">
        <f t="shared" si="1"/>
        <v>0.009886663172961854</v>
      </c>
      <c r="J24" s="69">
        <v>19813.386666666665</v>
      </c>
      <c r="K24" s="149">
        <f t="shared" si="3"/>
        <v>0.9516257190424791</v>
      </c>
      <c r="L24" s="149">
        <f t="shared" si="4"/>
        <v>0.009718287935584293</v>
      </c>
      <c r="M24" s="69">
        <v>2934776</v>
      </c>
      <c r="N24" s="149">
        <f t="shared" si="2"/>
        <v>0.01021230063576128</v>
      </c>
      <c r="O24" s="152">
        <f t="shared" si="0"/>
        <v>0.009939083914769142</v>
      </c>
      <c r="Q24" s="38"/>
    </row>
    <row r="25" spans="1:17" ht="12.75">
      <c r="A25" s="79">
        <v>2</v>
      </c>
      <c r="B25" s="80" t="s">
        <v>43</v>
      </c>
      <c r="C25" s="115">
        <v>4</v>
      </c>
      <c r="D25" s="116" t="s">
        <v>49</v>
      </c>
      <c r="E25" s="115">
        <v>20</v>
      </c>
      <c r="F25" s="117" t="s">
        <v>52</v>
      </c>
      <c r="G25" s="118" t="s">
        <v>53</v>
      </c>
      <c r="H25" s="69">
        <v>43730</v>
      </c>
      <c r="I25" s="149">
        <f t="shared" si="1"/>
        <v>0.008551103254620685</v>
      </c>
      <c r="J25" s="69">
        <v>18461.828333333335</v>
      </c>
      <c r="K25" s="149">
        <f t="shared" si="3"/>
        <v>1.0212925823435508</v>
      </c>
      <c r="L25" s="149">
        <f t="shared" si="4"/>
        <v>0.009641219164043037</v>
      </c>
      <c r="M25" s="69">
        <v>2712896</v>
      </c>
      <c r="N25" s="149">
        <f t="shared" si="2"/>
        <v>0.009440212658667724</v>
      </c>
      <c r="O25" s="152">
        <f t="shared" si="0"/>
        <v>0.009210845025777148</v>
      </c>
      <c r="Q25" s="38"/>
    </row>
    <row r="26" spans="1:17" ht="12.75">
      <c r="A26" s="79">
        <v>3</v>
      </c>
      <c r="B26" s="80" t="s">
        <v>10</v>
      </c>
      <c r="C26" s="115">
        <v>6</v>
      </c>
      <c r="D26" s="116" t="s">
        <v>11</v>
      </c>
      <c r="E26" s="115">
        <v>21</v>
      </c>
      <c r="F26" s="117" t="s">
        <v>54</v>
      </c>
      <c r="G26" s="118" t="s">
        <v>55</v>
      </c>
      <c r="H26" s="69">
        <v>130230</v>
      </c>
      <c r="I26" s="149">
        <f t="shared" si="1"/>
        <v>0.02546558831121088</v>
      </c>
      <c r="J26" s="69">
        <v>16786.546000000002</v>
      </c>
      <c r="K26" s="149">
        <f t="shared" si="3"/>
        <v>1.123216672049946</v>
      </c>
      <c r="L26" s="149">
        <f t="shared" si="4"/>
        <v>0.01598578209954181</v>
      </c>
      <c r="M26" s="69">
        <v>4089985</v>
      </c>
      <c r="N26" s="149">
        <f t="shared" si="2"/>
        <v>0.014232144605160358</v>
      </c>
      <c r="O26" s="152">
        <f t="shared" si="0"/>
        <v>0.01856117167197102</v>
      </c>
      <c r="Q26" s="38"/>
    </row>
    <row r="27" spans="1:17" ht="12.75">
      <c r="A27" s="79">
        <v>3</v>
      </c>
      <c r="B27" s="80" t="s">
        <v>10</v>
      </c>
      <c r="C27" s="115">
        <v>7</v>
      </c>
      <c r="D27" s="116" t="s">
        <v>21</v>
      </c>
      <c r="E27" s="115">
        <v>22</v>
      </c>
      <c r="F27" s="117" t="s">
        <v>56</v>
      </c>
      <c r="G27" s="118" t="s">
        <v>57</v>
      </c>
      <c r="H27" s="69">
        <v>92530</v>
      </c>
      <c r="I27" s="149">
        <f t="shared" si="1"/>
        <v>0.018093610431055385</v>
      </c>
      <c r="J27" s="69">
        <v>14169.5435</v>
      </c>
      <c r="K27" s="149">
        <f t="shared" si="3"/>
        <v>1.3306658985402977</v>
      </c>
      <c r="L27" s="149">
        <f t="shared" si="4"/>
        <v>0.020730454715286874</v>
      </c>
      <c r="M27" s="69">
        <v>4477042</v>
      </c>
      <c r="N27" s="149">
        <f t="shared" si="2"/>
        <v>0.015579008027505318</v>
      </c>
      <c r="O27" s="152">
        <f t="shared" si="0"/>
        <v>0.01813435772461586</v>
      </c>
      <c r="Q27" s="38"/>
    </row>
    <row r="28" spans="1:17" ht="12.75">
      <c r="A28" s="79">
        <v>1</v>
      </c>
      <c r="B28" s="80" t="s">
        <v>28</v>
      </c>
      <c r="C28" s="115">
        <v>1</v>
      </c>
      <c r="D28" s="116" t="s">
        <v>29</v>
      </c>
      <c r="E28" s="115">
        <v>23</v>
      </c>
      <c r="F28" s="117" t="s">
        <v>58</v>
      </c>
      <c r="G28" s="118" t="s">
        <v>59</v>
      </c>
      <c r="H28" s="69">
        <v>36200</v>
      </c>
      <c r="I28" s="149">
        <f t="shared" si="1"/>
        <v>0.007078663110388036</v>
      </c>
      <c r="J28" s="69">
        <v>17374.5465</v>
      </c>
      <c r="K28" s="149">
        <f t="shared" si="3"/>
        <v>1.0852040560214526</v>
      </c>
      <c r="L28" s="149">
        <f t="shared" si="4"/>
        <v>0.004900620566935907</v>
      </c>
      <c r="M28" s="69">
        <v>1297750</v>
      </c>
      <c r="N28" s="149">
        <f t="shared" si="2"/>
        <v>0.004515851686826933</v>
      </c>
      <c r="O28" s="152">
        <f t="shared" si="0"/>
        <v>0.005498378454716959</v>
      </c>
      <c r="Q28" s="38"/>
    </row>
    <row r="29" spans="1:17" ht="12.75">
      <c r="A29" s="79">
        <v>3</v>
      </c>
      <c r="B29" s="80" t="s">
        <v>10</v>
      </c>
      <c r="C29" s="115">
        <v>5</v>
      </c>
      <c r="D29" s="116" t="s">
        <v>32</v>
      </c>
      <c r="E29" s="115">
        <v>24</v>
      </c>
      <c r="F29" s="117" t="s">
        <v>60</v>
      </c>
      <c r="G29" s="118" t="s">
        <v>61</v>
      </c>
      <c r="H29" s="69">
        <v>73930</v>
      </c>
      <c r="I29" s="149">
        <f t="shared" si="1"/>
        <v>0.01445650728593888</v>
      </c>
      <c r="J29" s="69">
        <v>23542.528333333335</v>
      </c>
      <c r="K29" s="149">
        <f t="shared" si="3"/>
        <v>0.8008879958163655</v>
      </c>
      <c r="L29" s="149">
        <f t="shared" si="4"/>
        <v>0.015164968913811732</v>
      </c>
      <c r="M29" s="69">
        <v>5441531</v>
      </c>
      <c r="N29" s="149">
        <f t="shared" si="2"/>
        <v>0.018935193176860758</v>
      </c>
      <c r="O29" s="152">
        <f t="shared" si="0"/>
        <v>0.016185556458870456</v>
      </c>
      <c r="Q29" s="38"/>
    </row>
    <row r="30" spans="1:17" ht="12.75">
      <c r="A30" s="79">
        <v>1</v>
      </c>
      <c r="B30" s="80" t="s">
        <v>28</v>
      </c>
      <c r="C30" s="115">
        <v>1</v>
      </c>
      <c r="D30" s="116" t="s">
        <v>29</v>
      </c>
      <c r="E30" s="115">
        <v>25</v>
      </c>
      <c r="F30" s="117" t="s">
        <v>62</v>
      </c>
      <c r="G30" s="118" t="s">
        <v>63</v>
      </c>
      <c r="H30" s="69">
        <v>128510</v>
      </c>
      <c r="I30" s="149">
        <f t="shared" si="1"/>
        <v>0.025129254041877526</v>
      </c>
      <c r="J30" s="69">
        <v>20315.813333333335</v>
      </c>
      <c r="K30" s="149">
        <f t="shared" si="3"/>
        <v>0.9280912373021737</v>
      </c>
      <c r="L30" s="149">
        <f t="shared" si="4"/>
        <v>0.020709534640072642</v>
      </c>
      <c r="M30" s="69">
        <v>6412554</v>
      </c>
      <c r="N30" s="149">
        <f t="shared" si="2"/>
        <v>0.022314115043551373</v>
      </c>
      <c r="O30" s="152">
        <f t="shared" si="0"/>
        <v>0.022717634575167178</v>
      </c>
      <c r="Q30" s="38"/>
    </row>
    <row r="31" spans="1:17" ht="12.75">
      <c r="A31" s="79">
        <v>2</v>
      </c>
      <c r="B31" s="80" t="s">
        <v>43</v>
      </c>
      <c r="C31" s="115">
        <v>3</v>
      </c>
      <c r="D31" s="116" t="s">
        <v>44</v>
      </c>
      <c r="E31" s="115">
        <v>26</v>
      </c>
      <c r="F31" s="117" t="s">
        <v>64</v>
      </c>
      <c r="G31" s="118" t="s">
        <v>65</v>
      </c>
      <c r="H31" s="69">
        <v>192100</v>
      </c>
      <c r="I31" s="149">
        <f t="shared" si="1"/>
        <v>0.03756384484821938</v>
      </c>
      <c r="J31" s="69">
        <v>19534.210833333334</v>
      </c>
      <c r="K31" s="149">
        <f t="shared" si="3"/>
        <v>0.9652260075517938</v>
      </c>
      <c r="L31" s="149">
        <f t="shared" si="4"/>
        <v>0.033730227619451575</v>
      </c>
      <c r="M31" s="69">
        <v>10042495</v>
      </c>
      <c r="N31" s="149">
        <f t="shared" si="2"/>
        <v>0.03494541936867736</v>
      </c>
      <c r="O31" s="152">
        <f t="shared" si="0"/>
        <v>0.03541316394544944</v>
      </c>
      <c r="Q31" s="38"/>
    </row>
    <row r="32" spans="1:17" ht="12.75">
      <c r="A32" s="79">
        <v>2</v>
      </c>
      <c r="B32" s="80" t="s">
        <v>43</v>
      </c>
      <c r="C32" s="115">
        <v>4</v>
      </c>
      <c r="D32" s="116" t="s">
        <v>49</v>
      </c>
      <c r="E32" s="115">
        <v>27</v>
      </c>
      <c r="F32" s="117" t="s">
        <v>66</v>
      </c>
      <c r="G32" s="118" t="s">
        <v>67</v>
      </c>
      <c r="H32" s="69">
        <v>70680</v>
      </c>
      <c r="I32" s="149">
        <f t="shared" si="1"/>
        <v>0.013820991951442717</v>
      </c>
      <c r="J32" s="69">
        <v>25120.49</v>
      </c>
      <c r="K32" s="149">
        <f t="shared" si="3"/>
        <v>0.7505796397018264</v>
      </c>
      <c r="L32" s="149">
        <f t="shared" si="4"/>
        <v>0.013124672601457334</v>
      </c>
      <c r="M32" s="69">
        <v>5025081</v>
      </c>
      <c r="N32" s="149">
        <f t="shared" si="2"/>
        <v>0.01748604932405469</v>
      </c>
      <c r="O32" s="152">
        <f t="shared" si="0"/>
        <v>0.014810571292318248</v>
      </c>
      <c r="Q32" s="38"/>
    </row>
    <row r="33" spans="1:17" ht="12.75">
      <c r="A33" s="79">
        <v>3</v>
      </c>
      <c r="B33" s="80" t="s">
        <v>10</v>
      </c>
      <c r="C33" s="115">
        <v>6</v>
      </c>
      <c r="D33" s="116" t="s">
        <v>11</v>
      </c>
      <c r="E33" s="115">
        <v>28</v>
      </c>
      <c r="F33" s="117" t="s">
        <v>68</v>
      </c>
      <c r="G33" s="118" t="s">
        <v>69</v>
      </c>
      <c r="H33" s="69">
        <v>90150</v>
      </c>
      <c r="I33" s="149">
        <f t="shared" si="1"/>
        <v>0.01762821766302435</v>
      </c>
      <c r="J33" s="69">
        <v>13254.068</v>
      </c>
      <c r="K33" s="149">
        <f t="shared" si="3"/>
        <v>1.4225767012311492</v>
      </c>
      <c r="L33" s="149">
        <f t="shared" si="4"/>
        <v>0.014195418364367902</v>
      </c>
      <c r="M33" s="69">
        <v>2867635</v>
      </c>
      <c r="N33" s="149">
        <f t="shared" si="2"/>
        <v>0.00997866642416024</v>
      </c>
      <c r="O33" s="152">
        <f t="shared" si="0"/>
        <v>0.013934100817184164</v>
      </c>
      <c r="Q33" s="38"/>
    </row>
    <row r="34" spans="1:17" ht="12.75">
      <c r="A34" s="79">
        <v>2</v>
      </c>
      <c r="B34" s="80" t="s">
        <v>43</v>
      </c>
      <c r="C34" s="115">
        <v>4</v>
      </c>
      <c r="D34" s="116" t="s">
        <v>49</v>
      </c>
      <c r="E34" s="115">
        <v>29</v>
      </c>
      <c r="F34" s="117" t="s">
        <v>70</v>
      </c>
      <c r="G34" s="118" t="s">
        <v>71</v>
      </c>
      <c r="H34" s="69">
        <v>130300</v>
      </c>
      <c r="I34" s="149">
        <f t="shared" si="1"/>
        <v>0.02547927633380003</v>
      </c>
      <c r="J34" s="69">
        <v>20990.075</v>
      </c>
      <c r="K34" s="149">
        <f t="shared" si="3"/>
        <v>0.8982782735808869</v>
      </c>
      <c r="L34" s="149">
        <f t="shared" si="4"/>
        <v>0.017753757258847556</v>
      </c>
      <c r="M34" s="69">
        <v>5679770</v>
      </c>
      <c r="N34" s="149">
        <f t="shared" si="2"/>
        <v>0.019764206461405517</v>
      </c>
      <c r="O34" s="152">
        <f t="shared" si="0"/>
        <v>0.020999080018017702</v>
      </c>
      <c r="Q34" s="38"/>
    </row>
    <row r="35" spans="1:17" ht="12.75">
      <c r="A35" s="79">
        <v>4</v>
      </c>
      <c r="B35" s="80" t="s">
        <v>14</v>
      </c>
      <c r="C35" s="115">
        <v>8</v>
      </c>
      <c r="D35" s="116" t="s">
        <v>18</v>
      </c>
      <c r="E35" s="115">
        <v>30</v>
      </c>
      <c r="F35" s="117" t="s">
        <v>72</v>
      </c>
      <c r="G35" s="118" t="s">
        <v>73</v>
      </c>
      <c r="H35" s="69">
        <v>17490</v>
      </c>
      <c r="I35" s="149">
        <f t="shared" si="1"/>
        <v>0.003420050215488584</v>
      </c>
      <c r="J35" s="69">
        <v>15544.912666666667</v>
      </c>
      <c r="K35" s="149">
        <f t="shared" si="3"/>
        <v>1.212932406739371</v>
      </c>
      <c r="L35" s="149">
        <f t="shared" si="4"/>
        <v>0.003843671486299814</v>
      </c>
      <c r="M35" s="69">
        <v>910670</v>
      </c>
      <c r="N35" s="149">
        <f t="shared" si="2"/>
        <v>0.0031689082301234314</v>
      </c>
      <c r="O35" s="152">
        <f t="shared" si="0"/>
        <v>0.0034775433106372764</v>
      </c>
      <c r="Q35" s="38"/>
    </row>
    <row r="36" spans="1:17" ht="12.75">
      <c r="A36" s="79">
        <v>2</v>
      </c>
      <c r="B36" s="80" t="s">
        <v>43</v>
      </c>
      <c r="C36" s="115">
        <v>4</v>
      </c>
      <c r="D36" s="116" t="s">
        <v>49</v>
      </c>
      <c r="E36" s="115">
        <v>31</v>
      </c>
      <c r="F36" s="117" t="s">
        <v>74</v>
      </c>
      <c r="G36" s="118" t="s">
        <v>75</v>
      </c>
      <c r="H36" s="69">
        <v>26730</v>
      </c>
      <c r="I36" s="149">
        <f t="shared" si="1"/>
        <v>0.005226869197256138</v>
      </c>
      <c r="J36" s="69">
        <v>19847.441666666666</v>
      </c>
      <c r="K36" s="149">
        <f t="shared" si="3"/>
        <v>0.9499928832137475</v>
      </c>
      <c r="L36" s="149">
        <f t="shared" si="4"/>
        <v>0.005707155678581601</v>
      </c>
      <c r="M36" s="69">
        <v>1726437</v>
      </c>
      <c r="N36" s="149">
        <f t="shared" si="2"/>
        <v>0.006007577298131712</v>
      </c>
      <c r="O36" s="152">
        <f t="shared" si="0"/>
        <v>0.005647200724656483</v>
      </c>
      <c r="Q36" s="38"/>
    </row>
    <row r="37" spans="1:17" ht="12.75">
      <c r="A37" s="79">
        <v>4</v>
      </c>
      <c r="B37" s="80" t="s">
        <v>14</v>
      </c>
      <c r="C37" s="115">
        <v>8</v>
      </c>
      <c r="D37" s="116" t="s">
        <v>18</v>
      </c>
      <c r="E37" s="115">
        <v>32</v>
      </c>
      <c r="F37" s="117" t="s">
        <v>76</v>
      </c>
      <c r="G37" s="118" t="s">
        <v>77</v>
      </c>
      <c r="H37" s="69">
        <v>34000</v>
      </c>
      <c r="I37" s="149">
        <f t="shared" si="1"/>
        <v>0.0066484681147290945</v>
      </c>
      <c r="J37" s="69">
        <v>22716.981666666667</v>
      </c>
      <c r="K37" s="149">
        <f t="shared" si="3"/>
        <v>0.8299926728822322</v>
      </c>
      <c r="L37" s="149">
        <f t="shared" si="4"/>
        <v>0.006262432559286958</v>
      </c>
      <c r="M37" s="69">
        <v>2168304</v>
      </c>
      <c r="N37" s="149">
        <f t="shared" si="2"/>
        <v>0.007545166076635397</v>
      </c>
      <c r="O37" s="152">
        <f t="shared" si="0"/>
        <v>0.006818688916883816</v>
      </c>
      <c r="Q37" s="38"/>
    </row>
    <row r="38" spans="1:17" ht="12.75">
      <c r="A38" s="79">
        <v>1</v>
      </c>
      <c r="B38" s="80" t="s">
        <v>28</v>
      </c>
      <c r="C38" s="115">
        <v>1</v>
      </c>
      <c r="D38" s="116" t="s">
        <v>29</v>
      </c>
      <c r="E38" s="115">
        <v>33</v>
      </c>
      <c r="F38" s="117" t="s">
        <v>78</v>
      </c>
      <c r="G38" s="118" t="s">
        <v>79</v>
      </c>
      <c r="H38" s="69">
        <v>23600</v>
      </c>
      <c r="I38" s="149">
        <f t="shared" si="1"/>
        <v>0.004614819044341372</v>
      </c>
      <c r="J38" s="69">
        <v>23963.521666666664</v>
      </c>
      <c r="K38" s="149">
        <f t="shared" si="3"/>
        <v>0.7868179224909417</v>
      </c>
      <c r="L38" s="149">
        <f t="shared" si="4"/>
        <v>0.0034925269836967358</v>
      </c>
      <c r="M38" s="69">
        <v>1275607</v>
      </c>
      <c r="N38" s="149">
        <f t="shared" si="2"/>
        <v>0.004438799478079941</v>
      </c>
      <c r="O38" s="152">
        <f t="shared" si="0"/>
        <v>0.004182048502039349</v>
      </c>
      <c r="Q38" s="38"/>
    </row>
    <row r="39" spans="1:17" ht="12.75">
      <c r="A39" s="79">
        <v>1</v>
      </c>
      <c r="B39" s="80" t="s">
        <v>28</v>
      </c>
      <c r="C39" s="115">
        <v>2</v>
      </c>
      <c r="D39" s="116" t="s">
        <v>80</v>
      </c>
      <c r="E39" s="115">
        <v>34</v>
      </c>
      <c r="F39" s="117" t="s">
        <v>81</v>
      </c>
      <c r="G39" s="118" t="s">
        <v>82</v>
      </c>
      <c r="H39" s="69">
        <v>131350</v>
      </c>
      <c r="I39" s="149">
        <f t="shared" si="1"/>
        <v>0.025684596672637252</v>
      </c>
      <c r="J39" s="69">
        <v>22454.803333333333</v>
      </c>
      <c r="K39" s="149">
        <f t="shared" si="3"/>
        <v>0.8396835213134057</v>
      </c>
      <c r="L39" s="149">
        <f t="shared" si="4"/>
        <v>0.02506180412603846</v>
      </c>
      <c r="M39" s="69">
        <v>8577250</v>
      </c>
      <c r="N39" s="149">
        <f t="shared" si="2"/>
        <v>0.02984672616515994</v>
      </c>
      <c r="O39" s="152">
        <f t="shared" si="0"/>
        <v>0.026864375654611885</v>
      </c>
      <c r="Q39" s="38"/>
    </row>
    <row r="40" spans="1:17" ht="12.75">
      <c r="A40" s="79">
        <v>4</v>
      </c>
      <c r="B40" s="80" t="s">
        <v>14</v>
      </c>
      <c r="C40" s="115">
        <v>8</v>
      </c>
      <c r="D40" s="116" t="s">
        <v>18</v>
      </c>
      <c r="E40" s="115">
        <v>35</v>
      </c>
      <c r="F40" s="117" t="s">
        <v>83</v>
      </c>
      <c r="G40" s="118" t="s">
        <v>84</v>
      </c>
      <c r="H40" s="69">
        <v>33290</v>
      </c>
      <c r="I40" s="149">
        <f t="shared" si="1"/>
        <v>0.006509632457039163</v>
      </c>
      <c r="J40" s="69">
        <v>15555.186666666665</v>
      </c>
      <c r="K40" s="149">
        <f t="shared" si="3"/>
        <v>1.2121312805417959</v>
      </c>
      <c r="L40" s="149">
        <f t="shared" si="4"/>
        <v>0.00782484391613499</v>
      </c>
      <c r="M40" s="69">
        <v>1855143</v>
      </c>
      <c r="N40" s="149">
        <f t="shared" si="2"/>
        <v>0.006455442609019593</v>
      </c>
      <c r="O40" s="152">
        <f t="shared" si="0"/>
        <v>0.006929972994064583</v>
      </c>
      <c r="Q40" s="38"/>
    </row>
    <row r="41" spans="1:17" ht="12.75">
      <c r="A41" s="79">
        <v>1</v>
      </c>
      <c r="B41" s="80" t="s">
        <v>28</v>
      </c>
      <c r="C41" s="115">
        <v>2</v>
      </c>
      <c r="D41" s="116" t="s">
        <v>80</v>
      </c>
      <c r="E41" s="115">
        <v>36</v>
      </c>
      <c r="F41" s="117" t="s">
        <v>85</v>
      </c>
      <c r="G41" s="118" t="s">
        <v>86</v>
      </c>
      <c r="H41" s="69">
        <v>345880</v>
      </c>
      <c r="I41" s="149">
        <f t="shared" si="1"/>
        <v>0.06763447504477939</v>
      </c>
      <c r="J41" s="69">
        <v>17077.7205</v>
      </c>
      <c r="K41" s="149">
        <f t="shared" si="3"/>
        <v>1.104065869524761</v>
      </c>
      <c r="L41" s="149">
        <f t="shared" si="4"/>
        <v>0.07357606718106356</v>
      </c>
      <c r="M41" s="69">
        <v>19151066</v>
      </c>
      <c r="N41" s="149">
        <f t="shared" si="2"/>
        <v>0.06664101229099127</v>
      </c>
      <c r="O41" s="152">
        <f t="shared" si="0"/>
        <v>0.06928385150561141</v>
      </c>
      <c r="Q41" s="38"/>
    </row>
    <row r="42" spans="1:17" ht="12.75">
      <c r="A42" s="79">
        <v>3</v>
      </c>
      <c r="B42" s="80" t="s">
        <v>10</v>
      </c>
      <c r="C42" s="115">
        <v>5</v>
      </c>
      <c r="D42" s="116" t="s">
        <v>32</v>
      </c>
      <c r="E42" s="115">
        <v>37</v>
      </c>
      <c r="F42" s="117" t="s">
        <v>87</v>
      </c>
      <c r="G42" s="118" t="s">
        <v>88</v>
      </c>
      <c r="H42" s="69">
        <v>200240</v>
      </c>
      <c r="I42" s="149">
        <f t="shared" si="1"/>
        <v>0.039155566332157464</v>
      </c>
      <c r="J42" s="69">
        <v>17223.42816666667</v>
      </c>
      <c r="K42" s="149">
        <f t="shared" si="3"/>
        <v>1.0947256348085328</v>
      </c>
      <c r="L42" s="149">
        <f t="shared" si="4"/>
        <v>0.031663154332997046</v>
      </c>
      <c r="M42" s="69">
        <v>8311899</v>
      </c>
      <c r="N42" s="149">
        <f t="shared" si="2"/>
        <v>0.02892336977066854</v>
      </c>
      <c r="O42" s="152">
        <f t="shared" si="0"/>
        <v>0.03324736347860768</v>
      </c>
      <c r="Q42" s="38"/>
    </row>
    <row r="43" spans="1:17" ht="12.75">
      <c r="A43" s="79">
        <v>2</v>
      </c>
      <c r="B43" s="80" t="s">
        <v>43</v>
      </c>
      <c r="C43" s="115">
        <v>4</v>
      </c>
      <c r="D43" s="116" t="s">
        <v>49</v>
      </c>
      <c r="E43" s="115">
        <v>38</v>
      </c>
      <c r="F43" s="117" t="s">
        <v>89</v>
      </c>
      <c r="G43" s="118" t="s">
        <v>90</v>
      </c>
      <c r="H43" s="69">
        <v>9560</v>
      </c>
      <c r="I43" s="149">
        <f t="shared" si="1"/>
        <v>0.0018693927993179455</v>
      </c>
      <c r="J43" s="69">
        <v>16452.486833333332</v>
      </c>
      <c r="K43" s="149">
        <f t="shared" si="3"/>
        <v>1.1460230009199928</v>
      </c>
      <c r="L43" s="149">
        <f t="shared" si="4"/>
        <v>0.00252751368793738</v>
      </c>
      <c r="M43" s="69">
        <v>633799</v>
      </c>
      <c r="N43" s="149">
        <f t="shared" si="2"/>
        <v>0.00220546506126698</v>
      </c>
      <c r="O43" s="152">
        <f t="shared" si="0"/>
        <v>0.0022007905161741015</v>
      </c>
      <c r="Q43" s="38"/>
    </row>
    <row r="44" spans="1:17" ht="12.75">
      <c r="A44" s="79">
        <v>2</v>
      </c>
      <c r="B44" s="80" t="s">
        <v>43</v>
      </c>
      <c r="C44" s="115">
        <v>3</v>
      </c>
      <c r="D44" s="116" t="s">
        <v>44</v>
      </c>
      <c r="E44" s="115">
        <v>39</v>
      </c>
      <c r="F44" s="117" t="s">
        <v>91</v>
      </c>
      <c r="G44" s="118" t="s">
        <v>92</v>
      </c>
      <c r="H44" s="69">
        <v>201160</v>
      </c>
      <c r="I44" s="149">
        <f t="shared" si="1"/>
        <v>0.03933546605761484</v>
      </c>
      <c r="J44" s="69">
        <v>19653.905</v>
      </c>
      <c r="K44" s="149">
        <f t="shared" si="3"/>
        <v>0.9593476885806325</v>
      </c>
      <c r="L44" s="149">
        <f t="shared" si="4"/>
        <v>0.03809126388331118</v>
      </c>
      <c r="M44" s="69">
        <v>11410396</v>
      </c>
      <c r="N44" s="149">
        <f t="shared" si="2"/>
        <v>0.03970537932881009</v>
      </c>
      <c r="O44" s="152">
        <f t="shared" si="0"/>
        <v>0.039044036423245373</v>
      </c>
      <c r="Q44" s="38"/>
    </row>
    <row r="45" spans="1:17" ht="12.75">
      <c r="A45" s="79">
        <v>3</v>
      </c>
      <c r="B45" s="80" t="s">
        <v>10</v>
      </c>
      <c r="C45" s="115">
        <v>7</v>
      </c>
      <c r="D45" s="116" t="s">
        <v>21</v>
      </c>
      <c r="E45" s="115">
        <v>40</v>
      </c>
      <c r="F45" s="117" t="s">
        <v>93</v>
      </c>
      <c r="G45" s="118" t="s">
        <v>94</v>
      </c>
      <c r="H45" s="69">
        <v>68900</v>
      </c>
      <c r="I45" s="149">
        <f t="shared" si="1"/>
        <v>0.013472925091318665</v>
      </c>
      <c r="J45" s="69">
        <v>16320.986666666668</v>
      </c>
      <c r="K45" s="149">
        <f t="shared" si="3"/>
        <v>1.155256647065455</v>
      </c>
      <c r="L45" s="149">
        <f t="shared" si="4"/>
        <v>0.0140226020979795</v>
      </c>
      <c r="M45" s="69">
        <v>3488201</v>
      </c>
      <c r="N45" s="149">
        <f t="shared" si="2"/>
        <v>0.012138083891228198</v>
      </c>
      <c r="O45" s="152">
        <f t="shared" si="0"/>
        <v>0.013211203693508788</v>
      </c>
      <c r="Q45" s="38"/>
    </row>
    <row r="46" spans="1:17" ht="12.75">
      <c r="A46" s="79">
        <v>4</v>
      </c>
      <c r="B46" s="80" t="s">
        <v>14</v>
      </c>
      <c r="C46" s="115">
        <v>9</v>
      </c>
      <c r="D46" s="116" t="s">
        <v>15</v>
      </c>
      <c r="E46" s="115">
        <v>41</v>
      </c>
      <c r="F46" s="117" t="s">
        <v>95</v>
      </c>
      <c r="G46" s="118" t="s">
        <v>96</v>
      </c>
      <c r="H46" s="69">
        <v>61470</v>
      </c>
      <c r="I46" s="149">
        <f t="shared" si="1"/>
        <v>0.012020039265070512</v>
      </c>
      <c r="J46" s="69">
        <v>20147.761666666665</v>
      </c>
      <c r="K46" s="149">
        <f t="shared" si="3"/>
        <v>0.9358324088440925</v>
      </c>
      <c r="L46" s="149">
        <f t="shared" si="4"/>
        <v>0.011473449157495612</v>
      </c>
      <c r="M46" s="69">
        <v>3523281</v>
      </c>
      <c r="N46" s="149">
        <f t="shared" si="2"/>
        <v>0.012260153686777332</v>
      </c>
      <c r="O46" s="152">
        <f t="shared" si="0"/>
        <v>0.011917880703114484</v>
      </c>
      <c r="Q46" s="38"/>
    </row>
    <row r="47" spans="1:17" ht="12.75">
      <c r="A47" s="79">
        <v>1</v>
      </c>
      <c r="B47" s="80" t="s">
        <v>28</v>
      </c>
      <c r="C47" s="115">
        <v>2</v>
      </c>
      <c r="D47" s="116" t="s">
        <v>80</v>
      </c>
      <c r="E47" s="115">
        <v>42</v>
      </c>
      <c r="F47" s="117" t="s">
        <v>97</v>
      </c>
      <c r="G47" s="118" t="s">
        <v>98</v>
      </c>
      <c r="H47" s="69">
        <v>229190</v>
      </c>
      <c r="I47" s="149">
        <f t="shared" si="1"/>
        <v>0.044816541388669445</v>
      </c>
      <c r="J47" s="69">
        <v>19397.613333333335</v>
      </c>
      <c r="K47" s="149">
        <f t="shared" si="3"/>
        <v>0.9720231045606297</v>
      </c>
      <c r="L47" s="149">
        <f t="shared" si="4"/>
        <v>0.04169980419673673</v>
      </c>
      <c r="M47" s="69">
        <v>12328459</v>
      </c>
      <c r="N47" s="149">
        <f t="shared" si="2"/>
        <v>0.04290001338557248</v>
      </c>
      <c r="O47" s="152">
        <f t="shared" si="0"/>
        <v>0.04313878632365955</v>
      </c>
      <c r="Q47" s="38"/>
    </row>
    <row r="48" spans="1:17" ht="12.75">
      <c r="A48" s="79">
        <v>1</v>
      </c>
      <c r="B48" s="80" t="s">
        <v>28</v>
      </c>
      <c r="C48" s="115">
        <v>1</v>
      </c>
      <c r="D48" s="116" t="s">
        <v>29</v>
      </c>
      <c r="E48" s="115">
        <v>44</v>
      </c>
      <c r="F48" s="117" t="s">
        <v>99</v>
      </c>
      <c r="G48" s="118" t="s">
        <v>100</v>
      </c>
      <c r="H48" s="69">
        <v>23990</v>
      </c>
      <c r="I48" s="149">
        <f t="shared" si="1"/>
        <v>0.0046910808844809115</v>
      </c>
      <c r="J48" s="69">
        <v>18185.1155</v>
      </c>
      <c r="K48" s="149">
        <f t="shared" si="3"/>
        <v>1.0368330260719727</v>
      </c>
      <c r="L48" s="149">
        <f t="shared" si="4"/>
        <v>0.0038564997977175203</v>
      </c>
      <c r="M48" s="69">
        <v>1068897</v>
      </c>
      <c r="N48" s="149">
        <f t="shared" si="2"/>
        <v>0.003719499380076477</v>
      </c>
      <c r="O48" s="152">
        <f t="shared" si="0"/>
        <v>0.004089026687424969</v>
      </c>
      <c r="Q48" s="38"/>
    </row>
    <row r="49" spans="1:17" ht="12.75">
      <c r="A49" s="79">
        <v>3</v>
      </c>
      <c r="B49" s="80" t="s">
        <v>10</v>
      </c>
      <c r="C49" s="115">
        <v>5</v>
      </c>
      <c r="D49" s="116" t="s">
        <v>32</v>
      </c>
      <c r="E49" s="115">
        <v>45</v>
      </c>
      <c r="F49" s="117" t="s">
        <v>101</v>
      </c>
      <c r="G49" s="118" t="s">
        <v>102</v>
      </c>
      <c r="H49" s="69">
        <v>107120</v>
      </c>
      <c r="I49" s="149">
        <f t="shared" si="1"/>
        <v>0.020946585424993548</v>
      </c>
      <c r="J49" s="69">
        <v>16574.868666666665</v>
      </c>
      <c r="K49" s="149">
        <f t="shared" si="3"/>
        <v>1.1375612508624</v>
      </c>
      <c r="L49" s="149">
        <f t="shared" si="4"/>
        <v>0.01625272886012169</v>
      </c>
      <c r="M49" s="69">
        <v>4105848</v>
      </c>
      <c r="N49" s="149">
        <f t="shared" si="2"/>
        <v>0.014287343954270846</v>
      </c>
      <c r="O49" s="152">
        <f t="shared" si="0"/>
        <v>0.017162219413128694</v>
      </c>
      <c r="Q49" s="38"/>
    </row>
    <row r="50" spans="1:17" ht="12.75">
      <c r="A50" s="79">
        <v>2</v>
      </c>
      <c r="B50" s="80" t="s">
        <v>43</v>
      </c>
      <c r="C50" s="115">
        <v>4</v>
      </c>
      <c r="D50" s="116" t="s">
        <v>49</v>
      </c>
      <c r="E50" s="115">
        <v>46</v>
      </c>
      <c r="F50" s="117" t="s">
        <v>103</v>
      </c>
      <c r="G50" s="118" t="s">
        <v>104</v>
      </c>
      <c r="H50" s="69">
        <v>12260</v>
      </c>
      <c r="I50" s="149">
        <f t="shared" si="1"/>
        <v>0.0023973593848993736</v>
      </c>
      <c r="J50" s="69">
        <v>17737.900166666666</v>
      </c>
      <c r="K50" s="149">
        <f t="shared" si="3"/>
        <v>1.06297409254596</v>
      </c>
      <c r="L50" s="149">
        <f t="shared" si="4"/>
        <v>0.002812827625213033</v>
      </c>
      <c r="M50" s="69">
        <v>760452</v>
      </c>
      <c r="N50" s="149">
        <f t="shared" si="2"/>
        <v>0.0026461864357163667</v>
      </c>
      <c r="O50" s="152">
        <f t="shared" si="0"/>
        <v>0.002618791148609591</v>
      </c>
      <c r="Q50" s="38"/>
    </row>
    <row r="51" spans="1:17" ht="12.75">
      <c r="A51" s="79">
        <v>3</v>
      </c>
      <c r="B51" s="80" t="s">
        <v>10</v>
      </c>
      <c r="C51" s="115">
        <v>6</v>
      </c>
      <c r="D51" s="116" t="s">
        <v>11</v>
      </c>
      <c r="E51" s="115">
        <v>47</v>
      </c>
      <c r="F51" s="117" t="s">
        <v>105</v>
      </c>
      <c r="G51" s="118" t="s">
        <v>106</v>
      </c>
      <c r="H51" s="69">
        <v>148610</v>
      </c>
      <c r="I51" s="149">
        <f t="shared" si="1"/>
        <v>0.02905967195676149</v>
      </c>
      <c r="J51" s="69">
        <v>15462.915166666666</v>
      </c>
      <c r="K51" s="149">
        <f t="shared" si="3"/>
        <v>1.219364403807816</v>
      </c>
      <c r="L51" s="149">
        <f t="shared" si="4"/>
        <v>0.02457723190878845</v>
      </c>
      <c r="M51" s="69">
        <v>5792297</v>
      </c>
      <c r="N51" s="149">
        <f t="shared" si="2"/>
        <v>0.020155772820691645</v>
      </c>
      <c r="O51" s="152">
        <f t="shared" si="0"/>
        <v>0.02459755889541386</v>
      </c>
      <c r="Q51" s="38"/>
    </row>
    <row r="52" spans="1:17" ht="12.75">
      <c r="A52" s="79">
        <v>3</v>
      </c>
      <c r="B52" s="80" t="s">
        <v>10</v>
      </c>
      <c r="C52" s="115">
        <v>7</v>
      </c>
      <c r="D52" s="116" t="s">
        <v>21</v>
      </c>
      <c r="E52" s="115">
        <v>48</v>
      </c>
      <c r="F52" s="117" t="s">
        <v>107</v>
      </c>
      <c r="G52" s="118" t="s">
        <v>108</v>
      </c>
      <c r="H52" s="69">
        <v>268460</v>
      </c>
      <c r="I52" s="149">
        <f t="shared" si="1"/>
        <v>0.05249552206118155</v>
      </c>
      <c r="J52" s="69">
        <v>18321.326666666668</v>
      </c>
      <c r="K52" s="149">
        <f t="shared" si="3"/>
        <v>1.0291246194325812</v>
      </c>
      <c r="L52" s="149">
        <f t="shared" si="4"/>
        <v>0.07779305031999958</v>
      </c>
      <c r="M52" s="69">
        <v>21723220</v>
      </c>
      <c r="N52" s="149">
        <f t="shared" si="2"/>
        <v>0.07559147731097096</v>
      </c>
      <c r="O52" s="152">
        <f t="shared" si="0"/>
        <v>0.06862668323071737</v>
      </c>
      <c r="Q52" s="38"/>
    </row>
    <row r="53" spans="1:17" ht="12.75">
      <c r="A53" s="79">
        <v>4</v>
      </c>
      <c r="B53" s="80" t="s">
        <v>14</v>
      </c>
      <c r="C53" s="115">
        <v>8</v>
      </c>
      <c r="D53" s="116" t="s">
        <v>18</v>
      </c>
      <c r="E53" s="115">
        <v>49</v>
      </c>
      <c r="F53" s="117" t="s">
        <v>109</v>
      </c>
      <c r="G53" s="118" t="s">
        <v>110</v>
      </c>
      <c r="H53" s="69">
        <v>22810</v>
      </c>
      <c r="I53" s="149">
        <f t="shared" si="1"/>
        <v>0.004460339932263842</v>
      </c>
      <c r="J53" s="69">
        <v>22681.916666666664</v>
      </c>
      <c r="K53" s="149">
        <f t="shared" si="3"/>
        <v>0.8312757960636779</v>
      </c>
      <c r="L53" s="149">
        <f t="shared" si="4"/>
        <v>0.006710171820955833</v>
      </c>
      <c r="M53" s="69">
        <v>2319743</v>
      </c>
      <c r="N53" s="149">
        <f t="shared" si="2"/>
        <v>0.00807213665155459</v>
      </c>
      <c r="O53" s="152">
        <f t="shared" si="0"/>
        <v>0.006414216134924755</v>
      </c>
      <c r="Q53" s="38"/>
    </row>
    <row r="54" spans="1:17" ht="12.75">
      <c r="A54" s="79">
        <v>1</v>
      </c>
      <c r="B54" s="80" t="s">
        <v>28</v>
      </c>
      <c r="C54" s="115">
        <v>1</v>
      </c>
      <c r="D54" s="116" t="s">
        <v>29</v>
      </c>
      <c r="E54" s="115">
        <v>50</v>
      </c>
      <c r="F54" s="117" t="s">
        <v>111</v>
      </c>
      <c r="G54" s="118" t="s">
        <v>112</v>
      </c>
      <c r="H54" s="69">
        <v>13400</v>
      </c>
      <c r="I54" s="149">
        <f t="shared" si="1"/>
        <v>0.002620278609922643</v>
      </c>
      <c r="J54" s="69">
        <v>18764.72333333333</v>
      </c>
      <c r="K54" s="149">
        <f t="shared" si="3"/>
        <v>1.0048071585387972</v>
      </c>
      <c r="L54" s="149">
        <f t="shared" si="4"/>
        <v>0.002155581431534584</v>
      </c>
      <c r="M54" s="69">
        <v>616500</v>
      </c>
      <c r="N54" s="149">
        <f t="shared" si="2"/>
        <v>0.0021452687843797375</v>
      </c>
      <c r="O54" s="152">
        <f t="shared" si="0"/>
        <v>0.0023070429419456543</v>
      </c>
      <c r="Q54" s="38"/>
    </row>
    <row r="55" spans="1:17" ht="12.75">
      <c r="A55" s="79">
        <v>3</v>
      </c>
      <c r="B55" s="80" t="s">
        <v>10</v>
      </c>
      <c r="C55" s="115">
        <v>5</v>
      </c>
      <c r="D55" s="116" t="s">
        <v>32</v>
      </c>
      <c r="E55" s="115">
        <v>51</v>
      </c>
      <c r="F55" s="117" t="s">
        <v>113</v>
      </c>
      <c r="G55" s="118" t="s">
        <v>114</v>
      </c>
      <c r="H55" s="69">
        <v>133540</v>
      </c>
      <c r="I55" s="149">
        <f t="shared" si="1"/>
        <v>0.026112836236497742</v>
      </c>
      <c r="J55" s="69">
        <v>22303.606666666667</v>
      </c>
      <c r="K55" s="149">
        <f t="shared" si="3"/>
        <v>0.8453757553711044</v>
      </c>
      <c r="L55" s="149">
        <f t="shared" si="4"/>
        <v>0.0213966687471057</v>
      </c>
      <c r="M55" s="69">
        <v>7273572</v>
      </c>
      <c r="N55" s="149">
        <f t="shared" si="2"/>
        <v>0.025310246492357656</v>
      </c>
      <c r="O55" s="152">
        <f t="shared" si="0"/>
        <v>0.02427325049198703</v>
      </c>
      <c r="Q55" s="38"/>
    </row>
    <row r="56" spans="1:17" ht="12.75">
      <c r="A56" s="79">
        <v>4</v>
      </c>
      <c r="B56" s="80" t="s">
        <v>14</v>
      </c>
      <c r="C56" s="115">
        <v>9</v>
      </c>
      <c r="D56" s="116" t="s">
        <v>15</v>
      </c>
      <c r="E56" s="115">
        <v>53</v>
      </c>
      <c r="F56" s="117" t="s">
        <v>115</v>
      </c>
      <c r="G56" s="118" t="s">
        <v>116</v>
      </c>
      <c r="H56" s="69">
        <v>94700</v>
      </c>
      <c r="I56" s="149">
        <f t="shared" si="1"/>
        <v>0.018517939131318977</v>
      </c>
      <c r="J56" s="69">
        <v>20140.39</v>
      </c>
      <c r="K56" s="149">
        <f t="shared" si="3"/>
        <v>0.9361749366985115</v>
      </c>
      <c r="L56" s="149">
        <f t="shared" si="4"/>
        <v>0.01976469370532807</v>
      </c>
      <c r="M56" s="69">
        <v>6067146</v>
      </c>
      <c r="N56" s="149">
        <f t="shared" si="2"/>
        <v>0.0211121799255059</v>
      </c>
      <c r="O56" s="152">
        <f t="shared" si="0"/>
        <v>0.019798270920717648</v>
      </c>
      <c r="Q56" s="38"/>
    </row>
    <row r="57" spans="1:17" ht="12.75">
      <c r="A57" s="79">
        <v>3</v>
      </c>
      <c r="B57" s="80" t="s">
        <v>10</v>
      </c>
      <c r="C57" s="115">
        <v>5</v>
      </c>
      <c r="D57" s="116" t="s">
        <v>32</v>
      </c>
      <c r="E57" s="115">
        <v>54</v>
      </c>
      <c r="F57" s="117" t="s">
        <v>117</v>
      </c>
      <c r="G57" s="118" t="s">
        <v>118</v>
      </c>
      <c r="H57" s="69">
        <v>64210</v>
      </c>
      <c r="I57" s="149">
        <f t="shared" si="1"/>
        <v>0.01255582757784574</v>
      </c>
      <c r="J57" s="69">
        <v>13917.552166666666</v>
      </c>
      <c r="K57" s="149">
        <f t="shared" si="3"/>
        <v>1.3547589480923208</v>
      </c>
      <c r="L57" s="149">
        <f t="shared" si="4"/>
        <v>0.008510267334225713</v>
      </c>
      <c r="M57" s="69">
        <v>1805230</v>
      </c>
      <c r="N57" s="149">
        <f t="shared" si="2"/>
        <v>0.0062817576117207355</v>
      </c>
      <c r="O57" s="152">
        <f t="shared" si="0"/>
        <v>0.009115950841264063</v>
      </c>
      <c r="Q57" s="38"/>
    </row>
    <row r="58" spans="1:17" ht="12.75">
      <c r="A58" s="79">
        <v>2</v>
      </c>
      <c r="B58" s="80" t="s">
        <v>43</v>
      </c>
      <c r="C58" s="115">
        <v>3</v>
      </c>
      <c r="D58" s="116" t="s">
        <v>44</v>
      </c>
      <c r="E58" s="115">
        <v>55</v>
      </c>
      <c r="F58" s="117" t="s">
        <v>119</v>
      </c>
      <c r="G58" s="118" t="s">
        <v>120</v>
      </c>
      <c r="H58" s="69">
        <v>85830</v>
      </c>
      <c r="I58" s="149">
        <f t="shared" si="1"/>
        <v>0.016783471126094063</v>
      </c>
      <c r="J58" s="69">
        <v>21392.978333333333</v>
      </c>
      <c r="K58" s="149">
        <f t="shared" si="3"/>
        <v>0.8813606053138775</v>
      </c>
      <c r="L58" s="149">
        <f t="shared" si="4"/>
        <v>0.016685163426696546</v>
      </c>
      <c r="M58" s="69">
        <v>5440367</v>
      </c>
      <c r="N58" s="149">
        <f t="shared" si="2"/>
        <v>0.01893114274236762</v>
      </c>
      <c r="O58" s="152">
        <f t="shared" si="0"/>
        <v>0.01746659243171941</v>
      </c>
      <c r="Q58" s="38"/>
    </row>
    <row r="59" spans="1:17" ht="12.75">
      <c r="A59" s="86">
        <v>4</v>
      </c>
      <c r="B59" s="87" t="s">
        <v>14</v>
      </c>
      <c r="C59" s="119">
        <v>8</v>
      </c>
      <c r="D59" s="120" t="s">
        <v>18</v>
      </c>
      <c r="E59" s="119">
        <v>56</v>
      </c>
      <c r="F59" s="121" t="s">
        <v>121</v>
      </c>
      <c r="G59" s="122" t="s">
        <v>122</v>
      </c>
      <c r="H59" s="92">
        <v>8520</v>
      </c>
      <c r="I59" s="153">
        <f t="shared" si="1"/>
        <v>0.0016660278922791731</v>
      </c>
      <c r="J59" s="92">
        <v>19001.985</v>
      </c>
      <c r="K59" s="153">
        <f t="shared" si="3"/>
        <v>0.9922609839621142</v>
      </c>
      <c r="L59" s="153">
        <f t="shared" si="4"/>
        <v>0.0017236225383323975</v>
      </c>
      <c r="M59" s="92">
        <v>499192</v>
      </c>
      <c r="N59" s="153">
        <f t="shared" si="2"/>
        <v>0.0017370657177811677</v>
      </c>
      <c r="O59" s="154">
        <f t="shared" si="0"/>
        <v>0.0017089053827975796</v>
      </c>
      <c r="Q59" s="38"/>
    </row>
    <row r="60" spans="1:15" ht="12.75">
      <c r="A60" s="3"/>
      <c r="B60" s="4"/>
      <c r="C60" s="3"/>
      <c r="D60" s="5"/>
      <c r="E60" s="3"/>
      <c r="F60" s="6"/>
      <c r="G60" s="7"/>
      <c r="H60" s="7"/>
      <c r="I60" s="7"/>
      <c r="J60" s="7"/>
      <c r="K60" s="7"/>
      <c r="L60" s="7"/>
      <c r="M60" s="7"/>
      <c r="N60" s="7"/>
      <c r="O60" s="7"/>
    </row>
    <row r="61" ht="12.75">
      <c r="A61" s="47" t="s">
        <v>123</v>
      </c>
    </row>
    <row r="62" ht="12.75">
      <c r="A62" s="196" t="s">
        <v>138</v>
      </c>
    </row>
    <row r="63" ht="12.75">
      <c r="A63" s="47" t="s">
        <v>139</v>
      </c>
    </row>
    <row r="64" ht="12.75">
      <c r="A64" s="2"/>
    </row>
  </sheetData>
  <hyperlinks>
    <hyperlink ref="A62" r:id="rId1" display="http://www.ssa.gov/policy/docs/statcomps/supplement/2002/5j.pdf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24" customWidth="1"/>
    <col min="2" max="3" width="8.421875" style="24" customWidth="1"/>
    <col min="4" max="4" width="15.140625" style="24" customWidth="1"/>
    <col min="5" max="5" width="8.28125" style="24" customWidth="1"/>
    <col min="6" max="6" width="8.00390625" style="24" customWidth="1"/>
    <col min="7" max="12" width="12.00390625" style="24" customWidth="1"/>
    <col min="13" max="13" width="17.00390625" style="24" customWidth="1"/>
    <col min="14" max="16384" width="9.140625" style="24" customWidth="1"/>
  </cols>
  <sheetData>
    <row r="1" spans="1:13" ht="12.75">
      <c r="A1" s="94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3.5" thickBot="1"/>
    <row r="3" spans="1:13" ht="13.5" thickTop="1">
      <c r="A3" s="54" t="s">
        <v>1</v>
      </c>
      <c r="B3" s="54"/>
      <c r="C3" s="54"/>
      <c r="D3" s="54"/>
      <c r="E3" s="55"/>
      <c r="F3" s="57"/>
      <c r="G3" s="57"/>
      <c r="H3" s="189"/>
      <c r="I3" s="57"/>
      <c r="J3" s="60"/>
      <c r="K3" s="57"/>
      <c r="L3" s="60"/>
      <c r="M3" s="198" t="s">
        <v>196</v>
      </c>
    </row>
    <row r="4" spans="1:13" ht="12.75" customHeight="1">
      <c r="A4" s="171"/>
      <c r="B4" s="172"/>
      <c r="C4" s="172"/>
      <c r="D4" s="172"/>
      <c r="E4" s="172"/>
      <c r="F4" s="50"/>
      <c r="G4" s="50"/>
      <c r="H4" s="62"/>
      <c r="I4" s="50" t="s">
        <v>271</v>
      </c>
      <c r="J4" s="201"/>
      <c r="K4" s="50" t="s">
        <v>273</v>
      </c>
      <c r="L4" s="201"/>
      <c r="M4" s="199" t="s">
        <v>266</v>
      </c>
    </row>
    <row r="5" spans="1:13" ht="12.75" customHeight="1">
      <c r="A5" s="52" t="s">
        <v>155</v>
      </c>
      <c r="B5" s="50" t="s">
        <v>155</v>
      </c>
      <c r="C5" s="50" t="s">
        <v>155</v>
      </c>
      <c r="D5" s="50"/>
      <c r="E5" s="50" t="s">
        <v>156</v>
      </c>
      <c r="F5" s="50"/>
      <c r="G5" s="50"/>
      <c r="H5" s="62" t="s">
        <v>186</v>
      </c>
      <c r="I5" s="50" t="s">
        <v>269</v>
      </c>
      <c r="J5" s="201" t="s">
        <v>270</v>
      </c>
      <c r="K5" s="50" t="s">
        <v>272</v>
      </c>
      <c r="L5" s="201" t="s">
        <v>270</v>
      </c>
      <c r="M5" s="199" t="s">
        <v>267</v>
      </c>
    </row>
    <row r="6" spans="1:13" ht="12.75" customHeight="1">
      <c r="A6" s="53" t="s">
        <v>159</v>
      </c>
      <c r="B6" s="51" t="s">
        <v>157</v>
      </c>
      <c r="C6" s="51" t="s">
        <v>158</v>
      </c>
      <c r="D6" s="51" t="s">
        <v>4</v>
      </c>
      <c r="E6" s="51" t="s">
        <v>5</v>
      </c>
      <c r="F6" s="51" t="s">
        <v>5</v>
      </c>
      <c r="G6" s="173" t="s">
        <v>6</v>
      </c>
      <c r="H6" s="66" t="s">
        <v>187</v>
      </c>
      <c r="I6" s="51" t="s">
        <v>248</v>
      </c>
      <c r="J6" s="202" t="s">
        <v>271</v>
      </c>
      <c r="K6" s="51" t="s">
        <v>248</v>
      </c>
      <c r="L6" s="202" t="s">
        <v>274</v>
      </c>
      <c r="M6" s="200" t="s">
        <v>268</v>
      </c>
    </row>
    <row r="7" spans="1:13" ht="12.75" customHeight="1">
      <c r="A7" s="49"/>
      <c r="B7" s="70"/>
      <c r="C7" s="70"/>
      <c r="D7" s="70"/>
      <c r="E7" s="70"/>
      <c r="F7" s="70"/>
      <c r="G7" s="70"/>
      <c r="H7" s="70"/>
      <c r="I7" s="70"/>
      <c r="J7" s="134"/>
      <c r="K7" s="70"/>
      <c r="L7" s="134"/>
      <c r="M7" s="137"/>
    </row>
    <row r="8" spans="1:13" ht="12.75">
      <c r="A8" s="74"/>
      <c r="B8" s="75"/>
      <c r="C8" s="75"/>
      <c r="D8" s="75"/>
      <c r="E8" s="75">
        <v>0</v>
      </c>
      <c r="F8" s="75" t="s">
        <v>8</v>
      </c>
      <c r="G8" s="114" t="s">
        <v>9</v>
      </c>
      <c r="H8" s="69">
        <f>SUM(H9:H58)</f>
        <v>287376577</v>
      </c>
      <c r="I8" s="69">
        <f>SUM(I9:I58)</f>
        <v>2814829.47</v>
      </c>
      <c r="J8" s="149">
        <f>I8/$I$8</f>
        <v>1</v>
      </c>
      <c r="K8" s="69">
        <f>SUM(K9:K58)</f>
        <v>8270083.67</v>
      </c>
      <c r="L8" s="149">
        <f>K8/$K$8</f>
        <v>1</v>
      </c>
      <c r="M8" s="152">
        <f>(0.825*J8)+(0.175*L8)</f>
        <v>1</v>
      </c>
    </row>
    <row r="9" spans="1:13" ht="12.75">
      <c r="A9" s="79">
        <v>3</v>
      </c>
      <c r="B9" s="80" t="s">
        <v>10</v>
      </c>
      <c r="C9" s="115">
        <v>6</v>
      </c>
      <c r="D9" s="116" t="s">
        <v>11</v>
      </c>
      <c r="E9" s="115">
        <v>1</v>
      </c>
      <c r="F9" s="117" t="s">
        <v>12</v>
      </c>
      <c r="G9" s="118" t="s">
        <v>13</v>
      </c>
      <c r="H9" s="69">
        <v>4481078</v>
      </c>
      <c r="I9" s="69">
        <v>56955.5</v>
      </c>
      <c r="J9" s="149">
        <f aca="true" t="shared" si="0" ref="J9:J38">I9/$I$8</f>
        <v>0.02023408544177278</v>
      </c>
      <c r="K9" s="69">
        <v>195659</v>
      </c>
      <c r="L9" s="149">
        <f aca="true" t="shared" si="1" ref="L9:L58">K9/$K$8</f>
        <v>0.023658648183906464</v>
      </c>
      <c r="M9" s="152">
        <f aca="true" t="shared" si="2" ref="M9:M58">(0.825*J9)+(0.175*L9)</f>
        <v>0.020833383921646173</v>
      </c>
    </row>
    <row r="10" spans="1:13" ht="12.75">
      <c r="A10" s="79">
        <v>4</v>
      </c>
      <c r="B10" s="80" t="s">
        <v>14</v>
      </c>
      <c r="C10" s="115">
        <v>9</v>
      </c>
      <c r="D10" s="116" t="s">
        <v>15</v>
      </c>
      <c r="E10" s="115">
        <v>2</v>
      </c>
      <c r="F10" s="117" t="s">
        <v>16</v>
      </c>
      <c r="G10" s="118" t="s">
        <v>17</v>
      </c>
      <c r="H10" s="69">
        <v>640841</v>
      </c>
      <c r="I10" s="69">
        <v>4808.5</v>
      </c>
      <c r="J10" s="149">
        <f t="shared" si="0"/>
        <v>0.0017082740006981664</v>
      </c>
      <c r="K10" s="69">
        <v>28135</v>
      </c>
      <c r="L10" s="149">
        <f t="shared" si="1"/>
        <v>0.0034020212034928544</v>
      </c>
      <c r="M10" s="152">
        <f t="shared" si="2"/>
        <v>0.0020046797611872366</v>
      </c>
    </row>
    <row r="11" spans="1:13" ht="12.75">
      <c r="A11" s="79">
        <v>4</v>
      </c>
      <c r="B11" s="80" t="s">
        <v>14</v>
      </c>
      <c r="C11" s="115">
        <v>8</v>
      </c>
      <c r="D11" s="116" t="s">
        <v>18</v>
      </c>
      <c r="E11" s="115">
        <v>4</v>
      </c>
      <c r="F11" s="117" t="s">
        <v>19</v>
      </c>
      <c r="G11" s="118" t="s">
        <v>20</v>
      </c>
      <c r="H11" s="69">
        <v>5439091</v>
      </c>
      <c r="I11" s="69">
        <v>51097</v>
      </c>
      <c r="J11" s="149">
        <f t="shared" si="0"/>
        <v>0.01815278706741691</v>
      </c>
      <c r="K11" s="69">
        <v>120645</v>
      </c>
      <c r="L11" s="149">
        <f t="shared" si="1"/>
        <v>0.01458812326623051</v>
      </c>
      <c r="M11" s="152">
        <f t="shared" si="2"/>
        <v>0.017528970902209288</v>
      </c>
    </row>
    <row r="12" spans="1:13" ht="12.75">
      <c r="A12" s="79">
        <v>3</v>
      </c>
      <c r="B12" s="80" t="s">
        <v>10</v>
      </c>
      <c r="C12" s="115">
        <v>7</v>
      </c>
      <c r="D12" s="116" t="s">
        <v>21</v>
      </c>
      <c r="E12" s="115">
        <v>5</v>
      </c>
      <c r="F12" s="117" t="s">
        <v>22</v>
      </c>
      <c r="G12" s="118" t="s">
        <v>23</v>
      </c>
      <c r="H12" s="69">
        <v>2707509</v>
      </c>
      <c r="I12" s="69">
        <v>29756.5</v>
      </c>
      <c r="J12" s="149">
        <f t="shared" si="0"/>
        <v>0.010571333118805239</v>
      </c>
      <c r="K12" s="69">
        <v>199903</v>
      </c>
      <c r="L12" s="149">
        <f t="shared" si="1"/>
        <v>0.02417182316125225</v>
      </c>
      <c r="M12" s="152">
        <f t="shared" si="2"/>
        <v>0.012951418876233464</v>
      </c>
    </row>
    <row r="13" spans="1:13" ht="12.75">
      <c r="A13" s="79">
        <v>4</v>
      </c>
      <c r="B13" s="80" t="s">
        <v>14</v>
      </c>
      <c r="C13" s="115">
        <v>9</v>
      </c>
      <c r="D13" s="116" t="s">
        <v>15</v>
      </c>
      <c r="E13" s="115">
        <v>6</v>
      </c>
      <c r="F13" s="117" t="s">
        <v>24</v>
      </c>
      <c r="G13" s="118" t="s">
        <v>25</v>
      </c>
      <c r="H13" s="69">
        <v>34988261</v>
      </c>
      <c r="I13" s="69">
        <v>315822.5</v>
      </c>
      <c r="J13" s="149">
        <f t="shared" si="0"/>
        <v>0.1121995145233434</v>
      </c>
      <c r="K13" s="69">
        <v>373867</v>
      </c>
      <c r="L13" s="149">
        <f t="shared" si="1"/>
        <v>0.04520716052199264</v>
      </c>
      <c r="M13" s="152">
        <f t="shared" si="2"/>
        <v>0.10047585257310701</v>
      </c>
    </row>
    <row r="14" spans="1:13" ht="12.75">
      <c r="A14" s="79">
        <v>4</v>
      </c>
      <c r="B14" s="80" t="s">
        <v>14</v>
      </c>
      <c r="C14" s="115">
        <v>8</v>
      </c>
      <c r="D14" s="116" t="s">
        <v>18</v>
      </c>
      <c r="E14" s="115">
        <v>8</v>
      </c>
      <c r="F14" s="117" t="s">
        <v>26</v>
      </c>
      <c r="G14" s="118" t="s">
        <v>27</v>
      </c>
      <c r="H14" s="69">
        <v>4498077</v>
      </c>
      <c r="I14" s="69">
        <v>43250</v>
      </c>
      <c r="J14" s="149">
        <f t="shared" si="0"/>
        <v>0.015365051581614995</v>
      </c>
      <c r="K14" s="69">
        <v>178436.5</v>
      </c>
      <c r="L14" s="149">
        <f t="shared" si="1"/>
        <v>0.021576142046456467</v>
      </c>
      <c r="M14" s="152">
        <f t="shared" si="2"/>
        <v>0.01645199241296225</v>
      </c>
    </row>
    <row r="15" spans="1:13" ht="12.75">
      <c r="A15" s="79">
        <v>1</v>
      </c>
      <c r="B15" s="80" t="s">
        <v>28</v>
      </c>
      <c r="C15" s="115">
        <v>1</v>
      </c>
      <c r="D15" s="116" t="s">
        <v>29</v>
      </c>
      <c r="E15" s="115">
        <v>9</v>
      </c>
      <c r="F15" s="117" t="s">
        <v>30</v>
      </c>
      <c r="G15" s="118" t="s">
        <v>31</v>
      </c>
      <c r="H15" s="69">
        <v>3459006</v>
      </c>
      <c r="I15" s="69">
        <v>31024.5</v>
      </c>
      <c r="J15" s="149">
        <f t="shared" si="0"/>
        <v>0.011021804457660449</v>
      </c>
      <c r="K15" s="69">
        <v>44737.5</v>
      </c>
      <c r="L15" s="149">
        <f t="shared" si="1"/>
        <v>0.005409558329172261</v>
      </c>
      <c r="M15" s="152">
        <f t="shared" si="2"/>
        <v>0.010039661385175015</v>
      </c>
    </row>
    <row r="16" spans="1:13" ht="12.75">
      <c r="A16" s="79">
        <v>3</v>
      </c>
      <c r="B16" s="80" t="s">
        <v>10</v>
      </c>
      <c r="C16" s="115">
        <v>5</v>
      </c>
      <c r="D16" s="116" t="s">
        <v>32</v>
      </c>
      <c r="E16" s="115">
        <v>10</v>
      </c>
      <c r="F16" s="117" t="s">
        <v>33</v>
      </c>
      <c r="G16" s="118" t="s">
        <v>34</v>
      </c>
      <c r="H16" s="69">
        <v>806105</v>
      </c>
      <c r="I16" s="69">
        <v>8745</v>
      </c>
      <c r="J16" s="149">
        <f t="shared" si="0"/>
        <v>0.0031067601406063153</v>
      </c>
      <c r="K16" s="69">
        <v>12671.5</v>
      </c>
      <c r="L16" s="149">
        <f t="shared" si="1"/>
        <v>0.0015322094075016777</v>
      </c>
      <c r="M16" s="152">
        <f t="shared" si="2"/>
        <v>0.0028312137623130035</v>
      </c>
    </row>
    <row r="17" spans="1:13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12</v>
      </c>
      <c r="F17" s="117" t="s">
        <v>35</v>
      </c>
      <c r="G17" s="118" t="s">
        <v>36</v>
      </c>
      <c r="H17" s="69">
        <v>16681144</v>
      </c>
      <c r="I17" s="69">
        <v>167015.5</v>
      </c>
      <c r="J17" s="149">
        <f t="shared" si="0"/>
        <v>0.05933414502726518</v>
      </c>
      <c r="K17" s="69">
        <v>257736.5</v>
      </c>
      <c r="L17" s="149">
        <f t="shared" si="1"/>
        <v>0.031164920487436857</v>
      </c>
      <c r="M17" s="152">
        <f t="shared" si="2"/>
        <v>0.05440453073279522</v>
      </c>
    </row>
    <row r="18" spans="1:13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13</v>
      </c>
      <c r="F18" s="117" t="s">
        <v>37</v>
      </c>
      <c r="G18" s="118" t="s">
        <v>38</v>
      </c>
      <c r="H18" s="69">
        <v>8539735</v>
      </c>
      <c r="I18" s="69">
        <v>108109</v>
      </c>
      <c r="J18" s="149">
        <f t="shared" si="0"/>
        <v>0.03840694477310556</v>
      </c>
      <c r="K18" s="69">
        <v>243691</v>
      </c>
      <c r="L18" s="149">
        <f t="shared" si="1"/>
        <v>0.02946657007643068</v>
      </c>
      <c r="M18" s="152">
        <f t="shared" si="2"/>
        <v>0.03684237920118745</v>
      </c>
    </row>
    <row r="19" spans="1:13" ht="12.75">
      <c r="A19" s="79">
        <v>4</v>
      </c>
      <c r="B19" s="80" t="s">
        <v>14</v>
      </c>
      <c r="C19" s="115">
        <v>9</v>
      </c>
      <c r="D19" s="116" t="s">
        <v>15</v>
      </c>
      <c r="E19" s="115">
        <v>15</v>
      </c>
      <c r="F19" s="117" t="s">
        <v>39</v>
      </c>
      <c r="G19" s="118" t="s">
        <v>40</v>
      </c>
      <c r="H19" s="69">
        <v>1234514</v>
      </c>
      <c r="I19" s="69">
        <v>8790</v>
      </c>
      <c r="J19" s="149">
        <f t="shared" si="0"/>
        <v>0.0031227468994773594</v>
      </c>
      <c r="K19" s="69">
        <v>9295</v>
      </c>
      <c r="L19" s="149">
        <f t="shared" si="1"/>
        <v>0.001123930587754259</v>
      </c>
      <c r="M19" s="152">
        <f t="shared" si="2"/>
        <v>0.0027729540449258163</v>
      </c>
    </row>
    <row r="20" spans="1:13" ht="12.75">
      <c r="A20" s="79">
        <v>4</v>
      </c>
      <c r="B20" s="80" t="s">
        <v>14</v>
      </c>
      <c r="C20" s="115">
        <v>8</v>
      </c>
      <c r="D20" s="116" t="s">
        <v>18</v>
      </c>
      <c r="E20" s="115">
        <v>16</v>
      </c>
      <c r="F20" s="117" t="s">
        <v>41</v>
      </c>
      <c r="G20" s="118" t="s">
        <v>42</v>
      </c>
      <c r="H20" s="69">
        <v>1343194</v>
      </c>
      <c r="I20" s="69">
        <v>14122.5</v>
      </c>
      <c r="J20" s="149">
        <f t="shared" si="0"/>
        <v>0.005017177825696133</v>
      </c>
      <c r="K20" s="69">
        <v>95355.5</v>
      </c>
      <c r="L20" s="149">
        <f t="shared" si="1"/>
        <v>0.01153017355143639</v>
      </c>
      <c r="M20" s="152">
        <f t="shared" si="2"/>
        <v>0.006156952077700678</v>
      </c>
    </row>
    <row r="21" spans="1:13" ht="12.75">
      <c r="A21" s="79">
        <v>2</v>
      </c>
      <c r="B21" s="80" t="s">
        <v>43</v>
      </c>
      <c r="C21" s="115">
        <v>3</v>
      </c>
      <c r="D21" s="116" t="s">
        <v>44</v>
      </c>
      <c r="E21" s="115">
        <v>17</v>
      </c>
      <c r="F21" s="117" t="s">
        <v>45</v>
      </c>
      <c r="G21" s="118" t="s">
        <v>46</v>
      </c>
      <c r="H21" s="69">
        <v>12585204</v>
      </c>
      <c r="I21" s="69">
        <v>104219.5</v>
      </c>
      <c r="J21" s="149">
        <f t="shared" si="0"/>
        <v>0.03702515591468494</v>
      </c>
      <c r="K21" s="69">
        <v>289087</v>
      </c>
      <c r="L21" s="149">
        <f t="shared" si="1"/>
        <v>0.03495575275116896</v>
      </c>
      <c r="M21" s="152">
        <f t="shared" si="2"/>
        <v>0.03666301036106964</v>
      </c>
    </row>
    <row r="22" spans="1:13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18</v>
      </c>
      <c r="F22" s="117" t="s">
        <v>47</v>
      </c>
      <c r="G22" s="118" t="s">
        <v>48</v>
      </c>
      <c r="H22" s="69">
        <v>6158327</v>
      </c>
      <c r="I22" s="69">
        <v>72073.5</v>
      </c>
      <c r="J22" s="149">
        <f t="shared" si="0"/>
        <v>0.025604925899827245</v>
      </c>
      <c r="K22" s="69">
        <v>194856.5</v>
      </c>
      <c r="L22" s="149">
        <f t="shared" si="1"/>
        <v>0.023561611680767917</v>
      </c>
      <c r="M22" s="152">
        <f t="shared" si="2"/>
        <v>0.025247345911491862</v>
      </c>
    </row>
    <row r="23" spans="1:13" ht="12.75">
      <c r="A23" s="79">
        <v>2</v>
      </c>
      <c r="B23" s="80" t="s">
        <v>43</v>
      </c>
      <c r="C23" s="115">
        <v>4</v>
      </c>
      <c r="D23" s="116" t="s">
        <v>49</v>
      </c>
      <c r="E23" s="115">
        <v>19</v>
      </c>
      <c r="F23" s="117" t="s">
        <v>50</v>
      </c>
      <c r="G23" s="118" t="s">
        <v>51</v>
      </c>
      <c r="H23" s="69">
        <v>2934776</v>
      </c>
      <c r="I23" s="69">
        <v>30431.5</v>
      </c>
      <c r="J23" s="149">
        <f t="shared" si="0"/>
        <v>0.010811134501870906</v>
      </c>
      <c r="K23" s="69">
        <v>233209</v>
      </c>
      <c r="L23" s="149">
        <f t="shared" si="1"/>
        <v>0.028199110106464014</v>
      </c>
      <c r="M23" s="152">
        <f t="shared" si="2"/>
        <v>0.013854030232674699</v>
      </c>
    </row>
    <row r="24" spans="1:13" ht="12.75">
      <c r="A24" s="79">
        <v>2</v>
      </c>
      <c r="B24" s="80" t="s">
        <v>43</v>
      </c>
      <c r="C24" s="115">
        <v>4</v>
      </c>
      <c r="D24" s="116" t="s">
        <v>49</v>
      </c>
      <c r="E24" s="115">
        <v>20</v>
      </c>
      <c r="F24" s="117" t="s">
        <v>52</v>
      </c>
      <c r="G24" s="118" t="s">
        <v>53</v>
      </c>
      <c r="H24" s="69">
        <v>2712896</v>
      </c>
      <c r="I24" s="69">
        <v>28299</v>
      </c>
      <c r="J24" s="149">
        <f t="shared" si="0"/>
        <v>0.01005353976203752</v>
      </c>
      <c r="K24" s="69">
        <v>274713</v>
      </c>
      <c r="L24" s="149">
        <f t="shared" si="1"/>
        <v>0.03321768085570046</v>
      </c>
      <c r="M24" s="152">
        <f t="shared" si="2"/>
        <v>0.014107264453428534</v>
      </c>
    </row>
    <row r="25" spans="1:13" ht="12.75">
      <c r="A25" s="79">
        <v>3</v>
      </c>
      <c r="B25" s="80" t="s">
        <v>10</v>
      </c>
      <c r="C25" s="115">
        <v>6</v>
      </c>
      <c r="D25" s="116" t="s">
        <v>11</v>
      </c>
      <c r="E25" s="115">
        <v>21</v>
      </c>
      <c r="F25" s="117" t="s">
        <v>54</v>
      </c>
      <c r="G25" s="118" t="s">
        <v>55</v>
      </c>
      <c r="H25" s="69">
        <v>4089985</v>
      </c>
      <c r="I25" s="69">
        <v>46549.5</v>
      </c>
      <c r="J25" s="149">
        <f t="shared" si="0"/>
        <v>0.016537236268170802</v>
      </c>
      <c r="K25" s="69">
        <v>163068</v>
      </c>
      <c r="L25" s="149">
        <f t="shared" si="1"/>
        <v>0.019717817437752718</v>
      </c>
      <c r="M25" s="152">
        <f t="shared" si="2"/>
        <v>0.017093837972847636</v>
      </c>
    </row>
    <row r="26" spans="1:13" ht="12.75">
      <c r="A26" s="79">
        <v>3</v>
      </c>
      <c r="B26" s="80" t="s">
        <v>10</v>
      </c>
      <c r="C26" s="115">
        <v>7</v>
      </c>
      <c r="D26" s="116" t="s">
        <v>21</v>
      </c>
      <c r="E26" s="115">
        <v>22</v>
      </c>
      <c r="F26" s="117" t="s">
        <v>56</v>
      </c>
      <c r="G26" s="118" t="s">
        <v>57</v>
      </c>
      <c r="H26" s="69">
        <v>4477042</v>
      </c>
      <c r="I26" s="69">
        <v>42236</v>
      </c>
      <c r="J26" s="149">
        <f t="shared" si="0"/>
        <v>0.015004816615054125</v>
      </c>
      <c r="K26" s="69">
        <v>127859.5</v>
      </c>
      <c r="L26" s="149">
        <f t="shared" si="1"/>
        <v>0.015460484452390068</v>
      </c>
      <c r="M26" s="152">
        <f t="shared" si="2"/>
        <v>0.015084558486587914</v>
      </c>
    </row>
    <row r="27" spans="1:13" ht="12.75">
      <c r="A27" s="79">
        <v>1</v>
      </c>
      <c r="B27" s="80" t="s">
        <v>28</v>
      </c>
      <c r="C27" s="115">
        <v>1</v>
      </c>
      <c r="D27" s="116" t="s">
        <v>29</v>
      </c>
      <c r="E27" s="115">
        <v>23</v>
      </c>
      <c r="F27" s="117" t="s">
        <v>58</v>
      </c>
      <c r="G27" s="118" t="s">
        <v>59</v>
      </c>
      <c r="H27" s="69">
        <v>1297750</v>
      </c>
      <c r="I27" s="69">
        <v>14580</v>
      </c>
      <c r="J27" s="149">
        <f t="shared" si="0"/>
        <v>0.005179709874218419</v>
      </c>
      <c r="K27" s="69">
        <v>46388.5</v>
      </c>
      <c r="L27" s="149">
        <f t="shared" si="1"/>
        <v>0.005609193552451689</v>
      </c>
      <c r="M27" s="152">
        <f t="shared" si="2"/>
        <v>0.00525486951790924</v>
      </c>
    </row>
    <row r="28" spans="1:13" ht="12.75">
      <c r="A28" s="79">
        <v>3</v>
      </c>
      <c r="B28" s="80" t="s">
        <v>10</v>
      </c>
      <c r="C28" s="115">
        <v>5</v>
      </c>
      <c r="D28" s="116" t="s">
        <v>32</v>
      </c>
      <c r="E28" s="115">
        <v>24</v>
      </c>
      <c r="F28" s="117" t="s">
        <v>60</v>
      </c>
      <c r="G28" s="118" t="s">
        <v>61</v>
      </c>
      <c r="H28" s="69">
        <v>5441531</v>
      </c>
      <c r="I28" s="69">
        <v>52849</v>
      </c>
      <c r="J28" s="149">
        <f t="shared" si="0"/>
        <v>0.01877520487946291</v>
      </c>
      <c r="K28" s="69">
        <v>67491.5</v>
      </c>
      <c r="L28" s="149">
        <f t="shared" si="1"/>
        <v>0.00816092106115294</v>
      </c>
      <c r="M28" s="152">
        <f t="shared" si="2"/>
        <v>0.016917705211258665</v>
      </c>
    </row>
    <row r="29" spans="1:13" ht="12.75">
      <c r="A29" s="79">
        <v>1</v>
      </c>
      <c r="B29" s="80" t="s">
        <v>28</v>
      </c>
      <c r="C29" s="115">
        <v>1</v>
      </c>
      <c r="D29" s="116" t="s">
        <v>29</v>
      </c>
      <c r="E29" s="115">
        <v>25</v>
      </c>
      <c r="F29" s="117" t="s">
        <v>62</v>
      </c>
      <c r="G29" s="118" t="s">
        <v>63</v>
      </c>
      <c r="H29" s="69">
        <v>6412554</v>
      </c>
      <c r="I29" s="69">
        <v>53140.5</v>
      </c>
      <c r="J29" s="149">
        <f t="shared" si="0"/>
        <v>0.018878763550816455</v>
      </c>
      <c r="K29" s="69">
        <v>74771.5</v>
      </c>
      <c r="L29" s="149">
        <f t="shared" si="1"/>
        <v>0.00904120236065278</v>
      </c>
      <c r="M29" s="152">
        <f t="shared" si="2"/>
        <v>0.01715719034253781</v>
      </c>
    </row>
    <row r="30" spans="1:13" ht="12.75">
      <c r="A30" s="79">
        <v>2</v>
      </c>
      <c r="B30" s="80" t="s">
        <v>43</v>
      </c>
      <c r="C30" s="115">
        <v>3</v>
      </c>
      <c r="D30" s="116" t="s">
        <v>44</v>
      </c>
      <c r="E30" s="115">
        <v>26</v>
      </c>
      <c r="F30" s="117" t="s">
        <v>64</v>
      </c>
      <c r="G30" s="118" t="s">
        <v>65</v>
      </c>
      <c r="H30" s="69">
        <v>10042495</v>
      </c>
      <c r="I30" s="69">
        <v>99854.75</v>
      </c>
      <c r="J30" s="149">
        <f t="shared" si="0"/>
        <v>0.03547452911952069</v>
      </c>
      <c r="K30" s="69">
        <v>256224.75</v>
      </c>
      <c r="L30" s="149">
        <f t="shared" si="1"/>
        <v>0.030982123062365582</v>
      </c>
      <c r="M30" s="152">
        <f t="shared" si="2"/>
        <v>0.034688358059518545</v>
      </c>
    </row>
    <row r="31" spans="1:13" ht="12.75">
      <c r="A31" s="79">
        <v>2</v>
      </c>
      <c r="B31" s="80" t="s">
        <v>43</v>
      </c>
      <c r="C31" s="115">
        <v>4</v>
      </c>
      <c r="D31" s="116" t="s">
        <v>49</v>
      </c>
      <c r="E31" s="115">
        <v>27</v>
      </c>
      <c r="F31" s="117" t="s">
        <v>66</v>
      </c>
      <c r="G31" s="118" t="s">
        <v>67</v>
      </c>
      <c r="H31" s="69">
        <v>5025081</v>
      </c>
      <c r="I31" s="69">
        <v>53951.5</v>
      </c>
      <c r="J31" s="149">
        <f t="shared" si="0"/>
        <v>0.0191668804718035</v>
      </c>
      <c r="K31" s="69">
        <v>271208</v>
      </c>
      <c r="L31" s="149">
        <f t="shared" si="1"/>
        <v>0.03279386410367478</v>
      </c>
      <c r="M31" s="152">
        <f t="shared" si="2"/>
        <v>0.021551602607380975</v>
      </c>
    </row>
    <row r="32" spans="1:13" ht="12.75">
      <c r="A32" s="79">
        <v>3</v>
      </c>
      <c r="B32" s="80" t="s">
        <v>10</v>
      </c>
      <c r="C32" s="115">
        <v>6</v>
      </c>
      <c r="D32" s="116" t="s">
        <v>11</v>
      </c>
      <c r="E32" s="115">
        <v>28</v>
      </c>
      <c r="F32" s="117" t="s">
        <v>68</v>
      </c>
      <c r="G32" s="118" t="s">
        <v>69</v>
      </c>
      <c r="H32" s="69">
        <v>2867635</v>
      </c>
      <c r="I32" s="69">
        <v>36208.5</v>
      </c>
      <c r="J32" s="149">
        <f t="shared" si="0"/>
        <v>0.012863479079604775</v>
      </c>
      <c r="K32" s="69">
        <v>152421</v>
      </c>
      <c r="L32" s="149">
        <f t="shared" si="1"/>
        <v>0.018430406037234205</v>
      </c>
      <c r="M32" s="152">
        <f t="shared" si="2"/>
        <v>0.013837691297189925</v>
      </c>
    </row>
    <row r="33" spans="1:13" ht="12.75">
      <c r="A33" s="79">
        <v>2</v>
      </c>
      <c r="B33" s="80" t="s">
        <v>43</v>
      </c>
      <c r="C33" s="115">
        <v>4</v>
      </c>
      <c r="D33" s="116" t="s">
        <v>49</v>
      </c>
      <c r="E33" s="115">
        <v>29</v>
      </c>
      <c r="F33" s="117" t="s">
        <v>70</v>
      </c>
      <c r="G33" s="118" t="s">
        <v>71</v>
      </c>
      <c r="H33" s="69">
        <v>5679770</v>
      </c>
      <c r="I33" s="69">
        <v>67897.5</v>
      </c>
      <c r="J33" s="149">
        <f t="shared" si="0"/>
        <v>0.024121354676594313</v>
      </c>
      <c r="K33" s="69">
        <v>254282.5</v>
      </c>
      <c r="L33" s="149">
        <f t="shared" si="1"/>
        <v>0.030747270541218116</v>
      </c>
      <c r="M33" s="152">
        <f t="shared" si="2"/>
        <v>0.025280889952903476</v>
      </c>
    </row>
    <row r="34" spans="1:13" ht="12.75">
      <c r="A34" s="79">
        <v>4</v>
      </c>
      <c r="B34" s="80" t="s">
        <v>14</v>
      </c>
      <c r="C34" s="115">
        <v>8</v>
      </c>
      <c r="D34" s="116" t="s">
        <v>18</v>
      </c>
      <c r="E34" s="115">
        <v>30</v>
      </c>
      <c r="F34" s="117" t="s">
        <v>72</v>
      </c>
      <c r="G34" s="118" t="s">
        <v>73</v>
      </c>
      <c r="H34" s="69">
        <v>910670</v>
      </c>
      <c r="I34" s="69">
        <v>10203</v>
      </c>
      <c r="J34" s="149">
        <f t="shared" si="0"/>
        <v>0.003624731128028157</v>
      </c>
      <c r="K34" s="69">
        <v>141863</v>
      </c>
      <c r="L34" s="149">
        <f t="shared" si="1"/>
        <v>0.017153756317437596</v>
      </c>
      <c r="M34" s="152">
        <f t="shared" si="2"/>
        <v>0.005992310536174808</v>
      </c>
    </row>
    <row r="35" spans="1:13" ht="12.75">
      <c r="A35" s="79">
        <v>2</v>
      </c>
      <c r="B35" s="80" t="s">
        <v>43</v>
      </c>
      <c r="C35" s="115">
        <v>4</v>
      </c>
      <c r="D35" s="116" t="s">
        <v>49</v>
      </c>
      <c r="E35" s="115">
        <v>31</v>
      </c>
      <c r="F35" s="117" t="s">
        <v>74</v>
      </c>
      <c r="G35" s="118" t="s">
        <v>75</v>
      </c>
      <c r="H35" s="69">
        <v>1726437</v>
      </c>
      <c r="I35" s="69">
        <v>18410.5</v>
      </c>
      <c r="J35" s="149">
        <f t="shared" si="0"/>
        <v>0.0065405383154525515</v>
      </c>
      <c r="K35" s="69">
        <v>188715</v>
      </c>
      <c r="L35" s="149">
        <f t="shared" si="1"/>
        <v>0.022818995252075848</v>
      </c>
      <c r="M35" s="152">
        <f t="shared" si="2"/>
        <v>0.009389268279361627</v>
      </c>
    </row>
    <row r="36" spans="1:13" ht="12.75">
      <c r="A36" s="79">
        <v>4</v>
      </c>
      <c r="B36" s="80" t="s">
        <v>14</v>
      </c>
      <c r="C36" s="115">
        <v>8</v>
      </c>
      <c r="D36" s="116" t="s">
        <v>18</v>
      </c>
      <c r="E36" s="115">
        <v>32</v>
      </c>
      <c r="F36" s="117" t="s">
        <v>76</v>
      </c>
      <c r="G36" s="118" t="s">
        <v>77</v>
      </c>
      <c r="H36" s="69">
        <v>2168304</v>
      </c>
      <c r="I36" s="69">
        <v>18137.5</v>
      </c>
      <c r="J36" s="149">
        <f t="shared" si="0"/>
        <v>0.006443551978301548</v>
      </c>
      <c r="K36" s="69">
        <v>76981.5</v>
      </c>
      <c r="L36" s="149">
        <f t="shared" si="1"/>
        <v>0.009308430612286658</v>
      </c>
      <c r="M36" s="152">
        <f t="shared" si="2"/>
        <v>0.006944905739248942</v>
      </c>
    </row>
    <row r="37" spans="1:13" ht="12.75">
      <c r="A37" s="79">
        <v>1</v>
      </c>
      <c r="B37" s="80" t="s">
        <v>28</v>
      </c>
      <c r="C37" s="115">
        <v>1</v>
      </c>
      <c r="D37" s="116" t="s">
        <v>29</v>
      </c>
      <c r="E37" s="115">
        <v>33</v>
      </c>
      <c r="F37" s="117" t="s">
        <v>78</v>
      </c>
      <c r="G37" s="118" t="s">
        <v>79</v>
      </c>
      <c r="H37" s="69">
        <v>1275607</v>
      </c>
      <c r="I37" s="69">
        <v>12446.5</v>
      </c>
      <c r="J37" s="149">
        <f t="shared" si="0"/>
        <v>0.004421759873076787</v>
      </c>
      <c r="K37" s="69">
        <v>31963</v>
      </c>
      <c r="L37" s="149">
        <f t="shared" si="1"/>
        <v>0.0038648943922957916</v>
      </c>
      <c r="M37" s="152">
        <f t="shared" si="2"/>
        <v>0.004324308413940113</v>
      </c>
    </row>
    <row r="38" spans="1:13" ht="12.75">
      <c r="A38" s="79">
        <v>1</v>
      </c>
      <c r="B38" s="80" t="s">
        <v>28</v>
      </c>
      <c r="C38" s="115">
        <v>2</v>
      </c>
      <c r="D38" s="116" t="s">
        <v>80</v>
      </c>
      <c r="E38" s="115">
        <v>34</v>
      </c>
      <c r="F38" s="117" t="s">
        <v>81</v>
      </c>
      <c r="G38" s="118" t="s">
        <v>82</v>
      </c>
      <c r="H38" s="69">
        <v>8577250</v>
      </c>
      <c r="I38" s="69">
        <v>69333.5</v>
      </c>
      <c r="J38" s="149">
        <f t="shared" si="0"/>
        <v>0.024631509915234755</v>
      </c>
      <c r="K38" s="69">
        <v>79062.5</v>
      </c>
      <c r="L38" s="149">
        <f t="shared" si="1"/>
        <v>0.00956006047276182</v>
      </c>
      <c r="M38" s="152">
        <f t="shared" si="2"/>
        <v>0.021994006262801992</v>
      </c>
    </row>
    <row r="39" spans="1:13" ht="12.75">
      <c r="A39" s="79">
        <v>4</v>
      </c>
      <c r="B39" s="80" t="s">
        <v>14</v>
      </c>
      <c r="C39" s="115">
        <v>8</v>
      </c>
      <c r="D39" s="116" t="s">
        <v>18</v>
      </c>
      <c r="E39" s="115">
        <v>35</v>
      </c>
      <c r="F39" s="117" t="s">
        <v>83</v>
      </c>
      <c r="G39" s="118" t="s">
        <v>84</v>
      </c>
      <c r="H39" s="69">
        <v>1855143</v>
      </c>
      <c r="I39" s="69">
        <v>23010.5</v>
      </c>
      <c r="J39" s="149">
        <f aca="true" t="shared" si="3" ref="J39:J58">I39/$I$8</f>
        <v>0.008174740333381546</v>
      </c>
      <c r="K39" s="69">
        <v>126814.5</v>
      </c>
      <c r="L39" s="149">
        <f t="shared" si="1"/>
        <v>0.015334125392228348</v>
      </c>
      <c r="M39" s="152">
        <f t="shared" si="2"/>
        <v>0.009427632718679736</v>
      </c>
    </row>
    <row r="40" spans="1:13" ht="12.75">
      <c r="A40" s="79">
        <v>1</v>
      </c>
      <c r="B40" s="80" t="s">
        <v>28</v>
      </c>
      <c r="C40" s="115">
        <v>2</v>
      </c>
      <c r="D40" s="116" t="s">
        <v>80</v>
      </c>
      <c r="E40" s="115">
        <v>36</v>
      </c>
      <c r="F40" s="117" t="s">
        <v>85</v>
      </c>
      <c r="G40" s="118" t="s">
        <v>86</v>
      </c>
      <c r="H40" s="69">
        <v>19151066</v>
      </c>
      <c r="I40" s="69">
        <v>132473.25</v>
      </c>
      <c r="J40" s="149">
        <f t="shared" si="3"/>
        <v>0.04706262010252436</v>
      </c>
      <c r="K40" s="69">
        <v>240995.75</v>
      </c>
      <c r="L40" s="149">
        <f t="shared" si="1"/>
        <v>0.02914066648131022</v>
      </c>
      <c r="M40" s="152">
        <f t="shared" si="2"/>
        <v>0.043926278218811884</v>
      </c>
    </row>
    <row r="41" spans="1:13" ht="12.75">
      <c r="A41" s="79">
        <v>3</v>
      </c>
      <c r="B41" s="80" t="s">
        <v>10</v>
      </c>
      <c r="C41" s="115">
        <v>5</v>
      </c>
      <c r="D41" s="116" t="s">
        <v>32</v>
      </c>
      <c r="E41" s="115">
        <v>37</v>
      </c>
      <c r="F41" s="117" t="s">
        <v>87</v>
      </c>
      <c r="G41" s="118" t="s">
        <v>88</v>
      </c>
      <c r="H41" s="69">
        <v>8311899</v>
      </c>
      <c r="I41" s="69">
        <v>92237</v>
      </c>
      <c r="J41" s="149">
        <f t="shared" si="3"/>
        <v>0.03276823728863404</v>
      </c>
      <c r="K41" s="69">
        <v>212909</v>
      </c>
      <c r="L41" s="149">
        <f t="shared" si="1"/>
        <v>0.02574447955978177</v>
      </c>
      <c r="M41" s="152">
        <f t="shared" si="2"/>
        <v>0.03153907968608489</v>
      </c>
    </row>
    <row r="42" spans="1:13" ht="12.75">
      <c r="A42" s="79">
        <v>2</v>
      </c>
      <c r="B42" s="80" t="s">
        <v>43</v>
      </c>
      <c r="C42" s="115">
        <v>4</v>
      </c>
      <c r="D42" s="116" t="s">
        <v>49</v>
      </c>
      <c r="E42" s="115">
        <v>38</v>
      </c>
      <c r="F42" s="117" t="s">
        <v>89</v>
      </c>
      <c r="G42" s="118" t="s">
        <v>90</v>
      </c>
      <c r="H42" s="69">
        <v>633799</v>
      </c>
      <c r="I42" s="69">
        <v>7285.5</v>
      </c>
      <c r="J42" s="149">
        <f t="shared" si="3"/>
        <v>0.002588256261222105</v>
      </c>
      <c r="K42" s="69">
        <v>175312</v>
      </c>
      <c r="L42" s="149">
        <f t="shared" si="1"/>
        <v>0.021198334502460964</v>
      </c>
      <c r="M42" s="152">
        <f t="shared" si="2"/>
        <v>0.005845019953438905</v>
      </c>
    </row>
    <row r="43" spans="1:13" ht="12.75">
      <c r="A43" s="79">
        <v>2</v>
      </c>
      <c r="B43" s="80" t="s">
        <v>43</v>
      </c>
      <c r="C43" s="115">
        <v>3</v>
      </c>
      <c r="D43" s="116" t="s">
        <v>44</v>
      </c>
      <c r="E43" s="115">
        <v>39</v>
      </c>
      <c r="F43" s="117" t="s">
        <v>91</v>
      </c>
      <c r="G43" s="118" t="s">
        <v>92</v>
      </c>
      <c r="H43" s="69">
        <v>11410396</v>
      </c>
      <c r="I43" s="69">
        <v>107225</v>
      </c>
      <c r="J43" s="149">
        <f t="shared" si="3"/>
        <v>0.03809289377661659</v>
      </c>
      <c r="K43" s="69">
        <v>257099</v>
      </c>
      <c r="L43" s="149">
        <f t="shared" si="1"/>
        <v>0.031087835414850162</v>
      </c>
      <c r="M43" s="152">
        <f t="shared" si="2"/>
        <v>0.03686700856330746</v>
      </c>
    </row>
    <row r="44" spans="1:13" ht="12.75">
      <c r="A44" s="79">
        <v>3</v>
      </c>
      <c r="B44" s="80" t="s">
        <v>10</v>
      </c>
      <c r="C44" s="115">
        <v>7</v>
      </c>
      <c r="D44" s="116" t="s">
        <v>21</v>
      </c>
      <c r="E44" s="115">
        <v>40</v>
      </c>
      <c r="F44" s="117" t="s">
        <v>93</v>
      </c>
      <c r="G44" s="118" t="s">
        <v>94</v>
      </c>
      <c r="H44" s="69">
        <v>3488201</v>
      </c>
      <c r="I44" s="69">
        <v>44629</v>
      </c>
      <c r="J44" s="149">
        <f t="shared" si="3"/>
        <v>0.01585495692568545</v>
      </c>
      <c r="K44" s="69">
        <v>232546</v>
      </c>
      <c r="L44" s="149">
        <f t="shared" si="1"/>
        <v>0.02811894163097385</v>
      </c>
      <c r="M44" s="152">
        <f t="shared" si="2"/>
        <v>0.018001154249110918</v>
      </c>
    </row>
    <row r="45" spans="1:13" ht="12.75">
      <c r="A45" s="79">
        <v>4</v>
      </c>
      <c r="B45" s="80" t="s">
        <v>14</v>
      </c>
      <c r="C45" s="115">
        <v>9</v>
      </c>
      <c r="D45" s="116" t="s">
        <v>15</v>
      </c>
      <c r="E45" s="115">
        <v>41</v>
      </c>
      <c r="F45" s="117" t="s">
        <v>95</v>
      </c>
      <c r="G45" s="118" t="s">
        <v>96</v>
      </c>
      <c r="H45" s="69">
        <v>3523281</v>
      </c>
      <c r="I45" s="69">
        <v>34488</v>
      </c>
      <c r="J45" s="149">
        <f t="shared" si="3"/>
        <v>0.012252251998768508</v>
      </c>
      <c r="K45" s="69">
        <v>136869.5</v>
      </c>
      <c r="L45" s="149">
        <f t="shared" si="1"/>
        <v>0.01654995347828204</v>
      </c>
      <c r="M45" s="152">
        <f t="shared" si="2"/>
        <v>0.013004349757683376</v>
      </c>
    </row>
    <row r="46" spans="1:13" ht="12.75">
      <c r="A46" s="79">
        <v>1</v>
      </c>
      <c r="B46" s="80" t="s">
        <v>28</v>
      </c>
      <c r="C46" s="115">
        <v>2</v>
      </c>
      <c r="D46" s="116" t="s">
        <v>80</v>
      </c>
      <c r="E46" s="115">
        <v>42</v>
      </c>
      <c r="F46" s="117" t="s">
        <v>97</v>
      </c>
      <c r="G46" s="118" t="s">
        <v>98</v>
      </c>
      <c r="H46" s="69">
        <v>12328459</v>
      </c>
      <c r="I46" s="69">
        <v>103740</v>
      </c>
      <c r="J46" s="149">
        <f t="shared" si="3"/>
        <v>0.03685480811738126</v>
      </c>
      <c r="K46" s="69">
        <v>250207.5</v>
      </c>
      <c r="L46" s="149">
        <f t="shared" si="1"/>
        <v>0.030254530665467863</v>
      </c>
      <c r="M46" s="152">
        <f t="shared" si="2"/>
        <v>0.035699759563296414</v>
      </c>
    </row>
    <row r="47" spans="1:13" ht="12.75">
      <c r="A47" s="79">
        <v>1</v>
      </c>
      <c r="B47" s="80" t="s">
        <v>28</v>
      </c>
      <c r="C47" s="115">
        <v>1</v>
      </c>
      <c r="D47" s="116" t="s">
        <v>29</v>
      </c>
      <c r="E47" s="115">
        <v>44</v>
      </c>
      <c r="F47" s="117" t="s">
        <v>99</v>
      </c>
      <c r="G47" s="118" t="s">
        <v>100</v>
      </c>
      <c r="H47" s="69">
        <v>1068897</v>
      </c>
      <c r="I47" s="69">
        <v>8066.5</v>
      </c>
      <c r="J47" s="149">
        <f t="shared" si="3"/>
        <v>0.0028657153429617883</v>
      </c>
      <c r="K47" s="69">
        <v>12808.5</v>
      </c>
      <c r="L47" s="149">
        <f t="shared" si="1"/>
        <v>0.0015487751407477599</v>
      </c>
      <c r="M47" s="152">
        <f t="shared" si="2"/>
        <v>0.0026352508075743334</v>
      </c>
    </row>
    <row r="48" spans="1:13" ht="12.75">
      <c r="A48" s="79">
        <v>3</v>
      </c>
      <c r="B48" s="80" t="s">
        <v>10</v>
      </c>
      <c r="C48" s="115">
        <v>5</v>
      </c>
      <c r="D48" s="116" t="s">
        <v>32</v>
      </c>
      <c r="E48" s="115">
        <v>45</v>
      </c>
      <c r="F48" s="117" t="s">
        <v>101</v>
      </c>
      <c r="G48" s="118" t="s">
        <v>102</v>
      </c>
      <c r="H48" s="69">
        <v>4105848</v>
      </c>
      <c r="I48" s="69">
        <v>46945.5</v>
      </c>
      <c r="J48" s="149">
        <f t="shared" si="3"/>
        <v>0.016677919746235993</v>
      </c>
      <c r="K48" s="69">
        <v>138880.5</v>
      </c>
      <c r="L48" s="149">
        <f t="shared" si="1"/>
        <v>0.01679311909549278</v>
      </c>
      <c r="M48" s="152">
        <f t="shared" si="2"/>
        <v>0.01669807963235593</v>
      </c>
    </row>
    <row r="49" spans="1:13" ht="12.75">
      <c r="A49" s="79">
        <v>2</v>
      </c>
      <c r="B49" s="80" t="s">
        <v>43</v>
      </c>
      <c r="C49" s="115">
        <v>4</v>
      </c>
      <c r="D49" s="116" t="s">
        <v>49</v>
      </c>
      <c r="E49" s="115">
        <v>46</v>
      </c>
      <c r="F49" s="117" t="s">
        <v>103</v>
      </c>
      <c r="G49" s="118" t="s">
        <v>104</v>
      </c>
      <c r="H49" s="69">
        <v>760452</v>
      </c>
      <c r="I49" s="69">
        <v>8520.5</v>
      </c>
      <c r="J49" s="149">
        <f t="shared" si="3"/>
        <v>0.0030270039769052155</v>
      </c>
      <c r="K49" s="69">
        <v>169315</v>
      </c>
      <c r="L49" s="149">
        <f t="shared" si="1"/>
        <v>0.020473190690221882</v>
      </c>
      <c r="M49" s="152">
        <f t="shared" si="2"/>
        <v>0.006080086651735632</v>
      </c>
    </row>
    <row r="50" spans="1:13" ht="12.75">
      <c r="A50" s="79">
        <v>3</v>
      </c>
      <c r="B50" s="80" t="s">
        <v>10</v>
      </c>
      <c r="C50" s="115">
        <v>6</v>
      </c>
      <c r="D50" s="116" t="s">
        <v>11</v>
      </c>
      <c r="E50" s="115">
        <v>47</v>
      </c>
      <c r="F50" s="117" t="s">
        <v>105</v>
      </c>
      <c r="G50" s="118" t="s">
        <v>106</v>
      </c>
      <c r="H50" s="69">
        <v>5792297</v>
      </c>
      <c r="I50" s="69">
        <v>67930.5</v>
      </c>
      <c r="J50" s="149">
        <f t="shared" si="3"/>
        <v>0.024133078299766412</v>
      </c>
      <c r="K50" s="69">
        <v>185156.5</v>
      </c>
      <c r="L50" s="149">
        <f t="shared" si="1"/>
        <v>0.022388709399840934</v>
      </c>
      <c r="M50" s="152">
        <f t="shared" si="2"/>
        <v>0.02382781374227945</v>
      </c>
    </row>
    <row r="51" spans="1:13" ht="12.75">
      <c r="A51" s="79">
        <v>3</v>
      </c>
      <c r="B51" s="80" t="s">
        <v>10</v>
      </c>
      <c r="C51" s="115">
        <v>7</v>
      </c>
      <c r="D51" s="116" t="s">
        <v>21</v>
      </c>
      <c r="E51" s="115">
        <v>48</v>
      </c>
      <c r="F51" s="117" t="s">
        <v>107</v>
      </c>
      <c r="G51" s="118" t="s">
        <v>108</v>
      </c>
      <c r="H51" s="69">
        <v>21723220</v>
      </c>
      <c r="I51" s="69">
        <v>217803.97</v>
      </c>
      <c r="J51" s="149">
        <f t="shared" si="3"/>
        <v>0.07737732332324913</v>
      </c>
      <c r="K51" s="69">
        <v>640247.17</v>
      </c>
      <c r="L51" s="149">
        <f t="shared" si="1"/>
        <v>0.07741725423196354</v>
      </c>
      <c r="M51" s="152">
        <f t="shared" si="2"/>
        <v>0.07738431123227414</v>
      </c>
    </row>
    <row r="52" spans="1:13" ht="12.75">
      <c r="A52" s="79">
        <v>4</v>
      </c>
      <c r="B52" s="80" t="s">
        <v>14</v>
      </c>
      <c r="C52" s="115">
        <v>8</v>
      </c>
      <c r="D52" s="116" t="s">
        <v>18</v>
      </c>
      <c r="E52" s="115">
        <v>49</v>
      </c>
      <c r="F52" s="117" t="s">
        <v>109</v>
      </c>
      <c r="G52" s="118" t="s">
        <v>110</v>
      </c>
      <c r="H52" s="69">
        <v>2319743</v>
      </c>
      <c r="I52" s="69">
        <v>24008</v>
      </c>
      <c r="J52" s="149">
        <f t="shared" si="3"/>
        <v>0.008529113488356365</v>
      </c>
      <c r="K52" s="69">
        <v>88600</v>
      </c>
      <c r="L52" s="149">
        <f t="shared" si="1"/>
        <v>0.010713313617539253</v>
      </c>
      <c r="M52" s="152">
        <f t="shared" si="2"/>
        <v>0.00891134851096337</v>
      </c>
    </row>
    <row r="53" spans="1:13" ht="12.75">
      <c r="A53" s="79">
        <v>1</v>
      </c>
      <c r="B53" s="80" t="s">
        <v>28</v>
      </c>
      <c r="C53" s="115">
        <v>1</v>
      </c>
      <c r="D53" s="116" t="s">
        <v>29</v>
      </c>
      <c r="E53" s="115">
        <v>50</v>
      </c>
      <c r="F53" s="117" t="s">
        <v>111</v>
      </c>
      <c r="G53" s="118" t="s">
        <v>112</v>
      </c>
      <c r="H53" s="69">
        <v>616500</v>
      </c>
      <c r="I53" s="69">
        <v>9647</v>
      </c>
      <c r="J53" s="149">
        <f t="shared" si="3"/>
        <v>0.003427205840643696</v>
      </c>
      <c r="K53" s="69">
        <v>29386.5</v>
      </c>
      <c r="L53" s="149">
        <f t="shared" si="1"/>
        <v>0.003553349781284619</v>
      </c>
      <c r="M53" s="152">
        <f t="shared" si="2"/>
        <v>0.0034492810302558575</v>
      </c>
    </row>
    <row r="54" spans="1:13" ht="12.75">
      <c r="A54" s="79">
        <v>3</v>
      </c>
      <c r="B54" s="80" t="s">
        <v>10</v>
      </c>
      <c r="C54" s="115">
        <v>5</v>
      </c>
      <c r="D54" s="116" t="s">
        <v>32</v>
      </c>
      <c r="E54" s="115">
        <v>51</v>
      </c>
      <c r="F54" s="117" t="s">
        <v>113</v>
      </c>
      <c r="G54" s="118" t="s">
        <v>114</v>
      </c>
      <c r="H54" s="69">
        <v>7273572</v>
      </c>
      <c r="I54" s="69">
        <v>75597.5</v>
      </c>
      <c r="J54" s="149">
        <f t="shared" si="3"/>
        <v>0.02685686675008415</v>
      </c>
      <c r="K54" s="69">
        <v>153351.5</v>
      </c>
      <c r="L54" s="149">
        <f t="shared" si="1"/>
        <v>0.01854292001377055</v>
      </c>
      <c r="M54" s="152">
        <f t="shared" si="2"/>
        <v>0.02540192607122927</v>
      </c>
    </row>
    <row r="55" spans="1:13" ht="12.75">
      <c r="A55" s="79">
        <v>4</v>
      </c>
      <c r="B55" s="80" t="s">
        <v>14</v>
      </c>
      <c r="C55" s="115">
        <v>9</v>
      </c>
      <c r="D55" s="116" t="s">
        <v>15</v>
      </c>
      <c r="E55" s="115">
        <v>53</v>
      </c>
      <c r="F55" s="117" t="s">
        <v>115</v>
      </c>
      <c r="G55" s="118" t="s">
        <v>116</v>
      </c>
      <c r="H55" s="69">
        <v>6067146</v>
      </c>
      <c r="I55" s="69">
        <v>54220.5</v>
      </c>
      <c r="J55" s="149">
        <f t="shared" si="3"/>
        <v>0.019262445763721523</v>
      </c>
      <c r="K55" s="69">
        <v>170010</v>
      </c>
      <c r="L55" s="149">
        <f t="shared" si="1"/>
        <v>0.020557228534061493</v>
      </c>
      <c r="M55" s="152">
        <f t="shared" si="2"/>
        <v>0.01948903274853102</v>
      </c>
    </row>
    <row r="56" spans="1:13" ht="12.75">
      <c r="A56" s="79">
        <v>3</v>
      </c>
      <c r="B56" s="80" t="s">
        <v>10</v>
      </c>
      <c r="C56" s="115">
        <v>5</v>
      </c>
      <c r="D56" s="116" t="s">
        <v>32</v>
      </c>
      <c r="E56" s="115">
        <v>54</v>
      </c>
      <c r="F56" s="117" t="s">
        <v>117</v>
      </c>
      <c r="G56" s="118" t="s">
        <v>118</v>
      </c>
      <c r="H56" s="69">
        <v>1805230</v>
      </c>
      <c r="I56" s="69">
        <v>19859.5</v>
      </c>
      <c r="J56" s="149">
        <f t="shared" si="3"/>
        <v>0.007055311951100185</v>
      </c>
      <c r="K56" s="69">
        <v>76121</v>
      </c>
      <c r="L56" s="149">
        <f t="shared" si="1"/>
        <v>0.009204380879014734</v>
      </c>
      <c r="M56" s="152">
        <f t="shared" si="2"/>
        <v>0.00743139901348523</v>
      </c>
    </row>
    <row r="57" spans="1:13" ht="12.75">
      <c r="A57" s="79">
        <v>2</v>
      </c>
      <c r="B57" s="80" t="s">
        <v>43</v>
      </c>
      <c r="C57" s="115">
        <v>3</v>
      </c>
      <c r="D57" s="116" t="s">
        <v>44</v>
      </c>
      <c r="E57" s="115">
        <v>55</v>
      </c>
      <c r="F57" s="117" t="s">
        <v>119</v>
      </c>
      <c r="G57" s="118" t="s">
        <v>120</v>
      </c>
      <c r="H57" s="69">
        <v>5440367</v>
      </c>
      <c r="I57" s="69">
        <v>58007.5</v>
      </c>
      <c r="J57" s="149">
        <f t="shared" si="3"/>
        <v>0.020607820338046978</v>
      </c>
      <c r="K57" s="69">
        <v>232319.5</v>
      </c>
      <c r="L57" s="149">
        <f t="shared" si="1"/>
        <v>0.0280915537581254</v>
      </c>
      <c r="M57" s="152">
        <f t="shared" si="2"/>
        <v>0.0219174736865607</v>
      </c>
    </row>
    <row r="58" spans="1:13" ht="12.75">
      <c r="A58" s="86">
        <v>4</v>
      </c>
      <c r="B58" s="87" t="s">
        <v>14</v>
      </c>
      <c r="C58" s="119">
        <v>8</v>
      </c>
      <c r="D58" s="120" t="s">
        <v>18</v>
      </c>
      <c r="E58" s="119">
        <v>56</v>
      </c>
      <c r="F58" s="121" t="s">
        <v>121</v>
      </c>
      <c r="G58" s="122" t="s">
        <v>122</v>
      </c>
      <c r="H58" s="92">
        <v>499192</v>
      </c>
      <c r="I58" s="92">
        <v>8816</v>
      </c>
      <c r="J58" s="153">
        <f t="shared" si="3"/>
        <v>0.0031319836934917407</v>
      </c>
      <c r="K58" s="92">
        <v>56836</v>
      </c>
      <c r="L58" s="153">
        <f t="shared" si="1"/>
        <v>0.006872481859666602</v>
      </c>
      <c r="M58" s="154">
        <f t="shared" si="2"/>
        <v>0.003786570872572341</v>
      </c>
    </row>
    <row r="59" spans="8:11" ht="12.75">
      <c r="H59" s="7"/>
      <c r="I59" s="7"/>
      <c r="K59" s="7"/>
    </row>
    <row r="60" ht="12.75">
      <c r="A60" s="35" t="s">
        <v>141</v>
      </c>
    </row>
    <row r="61" ht="12.75">
      <c r="A61" s="35" t="s">
        <v>142</v>
      </c>
    </row>
    <row r="62" ht="12.75">
      <c r="A62" s="35" t="s">
        <v>143</v>
      </c>
    </row>
    <row r="63" ht="12.75">
      <c r="A63" s="35" t="s">
        <v>144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4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8.421875" style="24" customWidth="1"/>
    <col min="4" max="4" width="15.28125" style="24" customWidth="1"/>
    <col min="5" max="5" width="8.7109375" style="24" customWidth="1"/>
    <col min="6" max="6" width="8.00390625" style="24" customWidth="1"/>
    <col min="7" max="7" width="12.00390625" style="24" customWidth="1"/>
    <col min="8" max="8" width="12.7109375" style="32" customWidth="1"/>
    <col min="9" max="9" width="12.00390625" style="32" customWidth="1"/>
    <col min="10" max="10" width="12.140625" style="24" customWidth="1"/>
    <col min="11" max="11" width="12.00390625" style="32" customWidth="1"/>
    <col min="12" max="12" width="12.00390625" style="24" customWidth="1"/>
    <col min="13" max="14" width="12.00390625" style="32" customWidth="1"/>
    <col min="15" max="16384" width="9.140625" style="24" customWidth="1"/>
  </cols>
  <sheetData>
    <row r="1" spans="1:13" ht="12.75">
      <c r="A1" s="94" t="s">
        <v>282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3.5" thickBot="1"/>
    <row r="3" spans="1:14" ht="13.5" thickTop="1">
      <c r="A3" s="54" t="s">
        <v>1</v>
      </c>
      <c r="B3" s="54"/>
      <c r="C3" s="54"/>
      <c r="D3" s="54"/>
      <c r="E3" s="55"/>
      <c r="F3" s="57"/>
      <c r="G3" s="57"/>
      <c r="H3" s="203" t="s">
        <v>248</v>
      </c>
      <c r="I3" s="204"/>
      <c r="J3" s="60"/>
      <c r="K3" s="203">
        <v>2002</v>
      </c>
      <c r="L3" s="57"/>
      <c r="M3" s="204"/>
      <c r="N3" s="205"/>
    </row>
    <row r="4" spans="1:14" ht="12.75">
      <c r="A4" s="171"/>
      <c r="B4" s="172"/>
      <c r="C4" s="172"/>
      <c r="D4" s="172"/>
      <c r="E4" s="172"/>
      <c r="F4" s="50"/>
      <c r="G4" s="50"/>
      <c r="H4" s="183" t="s">
        <v>277</v>
      </c>
      <c r="I4" s="183" t="s">
        <v>248</v>
      </c>
      <c r="J4" s="50"/>
      <c r="K4" s="183" t="s">
        <v>270</v>
      </c>
      <c r="L4" s="50"/>
      <c r="M4" s="183">
        <v>2002</v>
      </c>
      <c r="N4" s="184"/>
    </row>
    <row r="5" spans="1:14" ht="12.75">
      <c r="A5" s="52" t="s">
        <v>155</v>
      </c>
      <c r="B5" s="50" t="s">
        <v>155</v>
      </c>
      <c r="C5" s="50" t="s">
        <v>155</v>
      </c>
      <c r="D5" s="50"/>
      <c r="E5" s="50" t="s">
        <v>156</v>
      </c>
      <c r="F5" s="50"/>
      <c r="G5" s="50"/>
      <c r="H5" s="183" t="s">
        <v>276</v>
      </c>
      <c r="I5" s="183" t="s">
        <v>270</v>
      </c>
      <c r="J5" s="50" t="s">
        <v>186</v>
      </c>
      <c r="K5" s="183" t="s">
        <v>186</v>
      </c>
      <c r="L5" s="62" t="s">
        <v>186</v>
      </c>
      <c r="M5" s="183" t="s">
        <v>270</v>
      </c>
      <c r="N5" s="184" t="s">
        <v>223</v>
      </c>
    </row>
    <row r="6" spans="1:14" ht="12.75">
      <c r="A6" s="53" t="s">
        <v>159</v>
      </c>
      <c r="B6" s="51" t="s">
        <v>157</v>
      </c>
      <c r="C6" s="51" t="s">
        <v>158</v>
      </c>
      <c r="D6" s="51" t="s">
        <v>4</v>
      </c>
      <c r="E6" s="51" t="s">
        <v>5</v>
      </c>
      <c r="F6" s="51" t="s">
        <v>5</v>
      </c>
      <c r="G6" s="173" t="s">
        <v>6</v>
      </c>
      <c r="H6" s="173" t="s">
        <v>275</v>
      </c>
      <c r="I6" s="173" t="s">
        <v>278</v>
      </c>
      <c r="J6" s="51" t="s">
        <v>279</v>
      </c>
      <c r="K6" s="173" t="s">
        <v>279</v>
      </c>
      <c r="L6" s="66" t="s">
        <v>187</v>
      </c>
      <c r="M6" s="173" t="s">
        <v>186</v>
      </c>
      <c r="N6" s="185" t="s">
        <v>222</v>
      </c>
    </row>
    <row r="7" spans="1:14" ht="12.75">
      <c r="A7" s="49"/>
      <c r="B7" s="70"/>
      <c r="C7" s="70"/>
      <c r="D7" s="70"/>
      <c r="E7" s="70"/>
      <c r="F7" s="70"/>
      <c r="G7" s="70"/>
      <c r="H7" s="71"/>
      <c r="I7" s="71"/>
      <c r="J7" s="70"/>
      <c r="K7" s="71"/>
      <c r="L7" s="70"/>
      <c r="M7" s="71"/>
      <c r="N7" s="206"/>
    </row>
    <row r="8" spans="1:14" ht="12.75">
      <c r="A8" s="74"/>
      <c r="B8" s="75"/>
      <c r="C8" s="75"/>
      <c r="D8" s="75"/>
      <c r="E8" s="75">
        <v>0</v>
      </c>
      <c r="F8" s="75" t="s">
        <v>8</v>
      </c>
      <c r="G8" s="114" t="s">
        <v>9</v>
      </c>
      <c r="H8" s="69">
        <f>SUM(H9:H58)</f>
        <v>15856.85</v>
      </c>
      <c r="I8" s="149">
        <f aca="true" t="shared" si="0" ref="I8:I58">H8/$H$8</f>
        <v>1</v>
      </c>
      <c r="J8" s="69">
        <f>SUM(J9:J58)</f>
        <v>28376128</v>
      </c>
      <c r="K8" s="149">
        <f aca="true" t="shared" si="1" ref="K8:K58">J8/$J$8</f>
        <v>1</v>
      </c>
      <c r="L8" s="69">
        <f>SUM(L9:L58)</f>
        <v>287376577</v>
      </c>
      <c r="M8" s="149">
        <f>L8/$L$8</f>
        <v>1</v>
      </c>
      <c r="N8" s="152">
        <f>(M8+K8+I8)/3</f>
        <v>1</v>
      </c>
    </row>
    <row r="9" spans="1:14" ht="12.75">
      <c r="A9" s="79">
        <v>3</v>
      </c>
      <c r="B9" s="80" t="s">
        <v>10</v>
      </c>
      <c r="C9" s="115">
        <v>6</v>
      </c>
      <c r="D9" s="116" t="s">
        <v>11</v>
      </c>
      <c r="E9" s="115">
        <v>1</v>
      </c>
      <c r="F9" s="117" t="s">
        <v>12</v>
      </c>
      <c r="G9" s="118" t="s">
        <v>13</v>
      </c>
      <c r="H9" s="69">
        <v>360</v>
      </c>
      <c r="I9" s="149">
        <f t="shared" si="0"/>
        <v>0.022703121994595395</v>
      </c>
      <c r="J9" s="69">
        <v>451886</v>
      </c>
      <c r="K9" s="149">
        <f t="shared" si="1"/>
        <v>0.015924864731368563</v>
      </c>
      <c r="L9" s="69">
        <v>4481078</v>
      </c>
      <c r="M9" s="149">
        <f aca="true" t="shared" si="2" ref="M9:M58">L9/$L$8</f>
        <v>0.015593052317551962</v>
      </c>
      <c r="N9" s="152">
        <f>(I9+K9+M9)/3</f>
        <v>0.018073679681171972</v>
      </c>
    </row>
    <row r="10" spans="1:14" ht="12.75">
      <c r="A10" s="79">
        <v>4</v>
      </c>
      <c r="B10" s="80" t="s">
        <v>14</v>
      </c>
      <c r="C10" s="115">
        <v>9</v>
      </c>
      <c r="D10" s="116" t="s">
        <v>15</v>
      </c>
      <c r="E10" s="115">
        <v>2</v>
      </c>
      <c r="F10" s="117" t="s">
        <v>16</v>
      </c>
      <c r="G10" s="118" t="s">
        <v>17</v>
      </c>
      <c r="H10" s="69">
        <v>36</v>
      </c>
      <c r="I10" s="149">
        <f t="shared" si="0"/>
        <v>0.0022703121994595396</v>
      </c>
      <c r="J10" s="69">
        <v>65568</v>
      </c>
      <c r="K10" s="149">
        <f t="shared" si="1"/>
        <v>0.002310674662871552</v>
      </c>
      <c r="L10" s="69">
        <v>640841</v>
      </c>
      <c r="M10" s="149">
        <f t="shared" si="2"/>
        <v>0.002229969493999506</v>
      </c>
      <c r="N10" s="152">
        <f aca="true" t="shared" si="3" ref="N10:N58">(I10+K10+M10)/3</f>
        <v>0.002270318785443532</v>
      </c>
    </row>
    <row r="11" spans="1:14" ht="12.75">
      <c r="A11" s="79">
        <v>4</v>
      </c>
      <c r="B11" s="80" t="s">
        <v>14</v>
      </c>
      <c r="C11" s="115">
        <v>8</v>
      </c>
      <c r="D11" s="116" t="s">
        <v>18</v>
      </c>
      <c r="E11" s="115">
        <v>4</v>
      </c>
      <c r="F11" s="117" t="s">
        <v>19</v>
      </c>
      <c r="G11" s="118" t="s">
        <v>20</v>
      </c>
      <c r="H11" s="69">
        <v>393.5</v>
      </c>
      <c r="I11" s="149">
        <f t="shared" si="0"/>
        <v>0.024815773624648024</v>
      </c>
      <c r="J11" s="69">
        <v>539295</v>
      </c>
      <c r="K11" s="149">
        <f t="shared" si="1"/>
        <v>0.01900523566851686</v>
      </c>
      <c r="L11" s="69">
        <v>5439091</v>
      </c>
      <c r="M11" s="149">
        <f t="shared" si="2"/>
        <v>0.018926702575345938</v>
      </c>
      <c r="N11" s="152">
        <f t="shared" si="3"/>
        <v>0.02091590395617027</v>
      </c>
    </row>
    <row r="12" spans="1:14" ht="12.75">
      <c r="A12" s="79">
        <v>3</v>
      </c>
      <c r="B12" s="80" t="s">
        <v>10</v>
      </c>
      <c r="C12" s="115">
        <v>7</v>
      </c>
      <c r="D12" s="116" t="s">
        <v>21</v>
      </c>
      <c r="E12" s="115">
        <v>5</v>
      </c>
      <c r="F12" s="117" t="s">
        <v>22</v>
      </c>
      <c r="G12" s="118" t="s">
        <v>23</v>
      </c>
      <c r="H12" s="69">
        <v>145</v>
      </c>
      <c r="I12" s="149">
        <f t="shared" si="0"/>
        <v>0.009144313025600924</v>
      </c>
      <c r="J12" s="69">
        <v>273444</v>
      </c>
      <c r="K12" s="149">
        <f t="shared" si="1"/>
        <v>0.009636409872411064</v>
      </c>
      <c r="L12" s="69">
        <v>2707509</v>
      </c>
      <c r="M12" s="149">
        <f t="shared" si="2"/>
        <v>0.009421467219995455</v>
      </c>
      <c r="N12" s="152">
        <f t="shared" si="3"/>
        <v>0.009400730039335814</v>
      </c>
    </row>
    <row r="13" spans="1:14" ht="12.75">
      <c r="A13" s="79">
        <v>4</v>
      </c>
      <c r="B13" s="80" t="s">
        <v>14</v>
      </c>
      <c r="C13" s="115">
        <v>9</v>
      </c>
      <c r="D13" s="116" t="s">
        <v>15</v>
      </c>
      <c r="E13" s="115">
        <v>6</v>
      </c>
      <c r="F13" s="117" t="s">
        <v>24</v>
      </c>
      <c r="G13" s="118" t="s">
        <v>25</v>
      </c>
      <c r="H13" s="69">
        <v>2300.5</v>
      </c>
      <c r="I13" s="149">
        <f t="shared" si="0"/>
        <v>0.14507925596824084</v>
      </c>
      <c r="J13" s="69">
        <v>3501954</v>
      </c>
      <c r="K13" s="149">
        <f t="shared" si="1"/>
        <v>0.12341197502351273</v>
      </c>
      <c r="L13" s="69">
        <v>34988261</v>
      </c>
      <c r="M13" s="149">
        <f t="shared" si="2"/>
        <v>0.12175056633095048</v>
      </c>
      <c r="N13" s="152">
        <f t="shared" si="3"/>
        <v>0.130080599107568</v>
      </c>
    </row>
    <row r="14" spans="1:14" ht="12.75">
      <c r="A14" s="79">
        <v>4</v>
      </c>
      <c r="B14" s="80" t="s">
        <v>14</v>
      </c>
      <c r="C14" s="115">
        <v>8</v>
      </c>
      <c r="D14" s="116" t="s">
        <v>18</v>
      </c>
      <c r="E14" s="115">
        <v>8</v>
      </c>
      <c r="F14" s="117" t="s">
        <v>26</v>
      </c>
      <c r="G14" s="118" t="s">
        <v>27</v>
      </c>
      <c r="H14" s="69">
        <v>168.5</v>
      </c>
      <c r="I14" s="149">
        <f t="shared" si="0"/>
        <v>0.010626322378025901</v>
      </c>
      <c r="J14" s="69">
        <v>448727</v>
      </c>
      <c r="K14" s="149">
        <f t="shared" si="1"/>
        <v>0.015813538760467954</v>
      </c>
      <c r="L14" s="69">
        <v>4498077</v>
      </c>
      <c r="M14" s="149">
        <f t="shared" si="2"/>
        <v>0.01565220466802345</v>
      </c>
      <c r="N14" s="152">
        <f t="shared" si="3"/>
        <v>0.014030688602172436</v>
      </c>
    </row>
    <row r="15" spans="1:14" ht="12.75">
      <c r="A15" s="79">
        <v>1</v>
      </c>
      <c r="B15" s="80" t="s">
        <v>28</v>
      </c>
      <c r="C15" s="115">
        <v>1</v>
      </c>
      <c r="D15" s="116" t="s">
        <v>29</v>
      </c>
      <c r="E15" s="115">
        <v>9</v>
      </c>
      <c r="F15" s="117" t="s">
        <v>30</v>
      </c>
      <c r="G15" s="118" t="s">
        <v>31</v>
      </c>
      <c r="H15" s="69">
        <v>92.5</v>
      </c>
      <c r="I15" s="149">
        <f t="shared" si="0"/>
        <v>0.0058334410680557615</v>
      </c>
      <c r="J15" s="69">
        <v>293513</v>
      </c>
      <c r="K15" s="149">
        <f t="shared" si="1"/>
        <v>0.010343659289949637</v>
      </c>
      <c r="L15" s="69">
        <v>3459006</v>
      </c>
      <c r="M15" s="149">
        <f t="shared" si="2"/>
        <v>0.012036492452201489</v>
      </c>
      <c r="N15" s="152">
        <f t="shared" si="3"/>
        <v>0.00940453093673563</v>
      </c>
    </row>
    <row r="16" spans="1:14" ht="12.75">
      <c r="A16" s="79">
        <v>3</v>
      </c>
      <c r="B16" s="80" t="s">
        <v>10</v>
      </c>
      <c r="C16" s="115">
        <v>5</v>
      </c>
      <c r="D16" s="116" t="s">
        <v>32</v>
      </c>
      <c r="E16" s="115">
        <v>10</v>
      </c>
      <c r="F16" s="117" t="s">
        <v>33</v>
      </c>
      <c r="G16" s="118" t="s">
        <v>34</v>
      </c>
      <c r="H16" s="69">
        <v>24.5</v>
      </c>
      <c r="I16" s="149">
        <f t="shared" si="0"/>
        <v>0.0015450735801877421</v>
      </c>
      <c r="J16" s="69">
        <v>80537</v>
      </c>
      <c r="K16" s="149">
        <f t="shared" si="1"/>
        <v>0.002838195542393945</v>
      </c>
      <c r="L16" s="69">
        <v>806105</v>
      </c>
      <c r="M16" s="149">
        <f t="shared" si="2"/>
        <v>0.0028050476779114815</v>
      </c>
      <c r="N16" s="152">
        <f t="shared" si="3"/>
        <v>0.0023961056001643895</v>
      </c>
    </row>
    <row r="17" spans="1:14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12</v>
      </c>
      <c r="F17" s="117" t="s">
        <v>35</v>
      </c>
      <c r="G17" s="118" t="s">
        <v>36</v>
      </c>
      <c r="H17" s="69">
        <v>892.5</v>
      </c>
      <c r="I17" s="149">
        <f t="shared" si="0"/>
        <v>0.056284823278267754</v>
      </c>
      <c r="J17" s="69">
        <v>1440136</v>
      </c>
      <c r="K17" s="149">
        <f t="shared" si="1"/>
        <v>0.0507516740832294</v>
      </c>
      <c r="L17" s="69">
        <v>16681144</v>
      </c>
      <c r="M17" s="149">
        <f t="shared" si="2"/>
        <v>0.05804628955546367</v>
      </c>
      <c r="N17" s="152">
        <f t="shared" si="3"/>
        <v>0.05502759563898694</v>
      </c>
    </row>
    <row r="18" spans="1:14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13</v>
      </c>
      <c r="F18" s="117" t="s">
        <v>37</v>
      </c>
      <c r="G18" s="118" t="s">
        <v>38</v>
      </c>
      <c r="H18" s="69">
        <v>602</v>
      </c>
      <c r="I18" s="149">
        <f t="shared" si="0"/>
        <v>0.03796466511318452</v>
      </c>
      <c r="J18" s="69">
        <v>874161</v>
      </c>
      <c r="K18" s="149">
        <f t="shared" si="1"/>
        <v>0.030806211474659263</v>
      </c>
      <c r="L18" s="69">
        <v>8539735</v>
      </c>
      <c r="M18" s="149">
        <f t="shared" si="2"/>
        <v>0.02971618316686958</v>
      </c>
      <c r="N18" s="152">
        <f t="shared" si="3"/>
        <v>0.032829019918237785</v>
      </c>
    </row>
    <row r="19" spans="1:14" ht="12.75">
      <c r="A19" s="79">
        <v>4</v>
      </c>
      <c r="B19" s="80" t="s">
        <v>14</v>
      </c>
      <c r="C19" s="115">
        <v>9</v>
      </c>
      <c r="D19" s="116" t="s">
        <v>15</v>
      </c>
      <c r="E19" s="115">
        <v>15</v>
      </c>
      <c r="F19" s="117" t="s">
        <v>39</v>
      </c>
      <c r="G19" s="118" t="s">
        <v>40</v>
      </c>
      <c r="H19" s="69">
        <v>28</v>
      </c>
      <c r="I19" s="149">
        <f t="shared" si="0"/>
        <v>0.0017657983773574197</v>
      </c>
      <c r="J19" s="69">
        <v>121632</v>
      </c>
      <c r="K19" s="149">
        <f t="shared" si="1"/>
        <v>0.004286419909016481</v>
      </c>
      <c r="L19" s="69">
        <v>1234514</v>
      </c>
      <c r="M19" s="149">
        <f t="shared" si="2"/>
        <v>0.004295805917404326</v>
      </c>
      <c r="N19" s="152">
        <f t="shared" si="3"/>
        <v>0.003449341401259409</v>
      </c>
    </row>
    <row r="20" spans="1:14" ht="12.75">
      <c r="A20" s="79">
        <v>4</v>
      </c>
      <c r="B20" s="80" t="s">
        <v>14</v>
      </c>
      <c r="C20" s="115">
        <v>8</v>
      </c>
      <c r="D20" s="116" t="s">
        <v>18</v>
      </c>
      <c r="E20" s="115">
        <v>16</v>
      </c>
      <c r="F20" s="117" t="s">
        <v>41</v>
      </c>
      <c r="G20" s="118" t="s">
        <v>42</v>
      </c>
      <c r="H20" s="69">
        <v>33</v>
      </c>
      <c r="I20" s="149">
        <f t="shared" si="0"/>
        <v>0.0020811195161712444</v>
      </c>
      <c r="J20" s="69">
        <v>149466</v>
      </c>
      <c r="K20" s="149">
        <f t="shared" si="1"/>
        <v>0.00526731483590714</v>
      </c>
      <c r="L20" s="69">
        <v>1343194</v>
      </c>
      <c r="M20" s="149">
        <f t="shared" si="2"/>
        <v>0.004673985660285737</v>
      </c>
      <c r="N20" s="152">
        <f t="shared" si="3"/>
        <v>0.0040074733374547075</v>
      </c>
    </row>
    <row r="21" spans="1:14" ht="12.75">
      <c r="A21" s="79">
        <v>2</v>
      </c>
      <c r="B21" s="80" t="s">
        <v>43</v>
      </c>
      <c r="C21" s="115">
        <v>3</v>
      </c>
      <c r="D21" s="116" t="s">
        <v>44</v>
      </c>
      <c r="E21" s="115">
        <v>17</v>
      </c>
      <c r="F21" s="117" t="s">
        <v>45</v>
      </c>
      <c r="G21" s="118" t="s">
        <v>46</v>
      </c>
      <c r="H21" s="69">
        <v>967.5</v>
      </c>
      <c r="I21" s="149">
        <f t="shared" si="0"/>
        <v>0.061014640360475124</v>
      </c>
      <c r="J21" s="69">
        <v>1242724</v>
      </c>
      <c r="K21" s="149">
        <f t="shared" si="1"/>
        <v>0.04379469954463132</v>
      </c>
      <c r="L21" s="69">
        <v>12585204</v>
      </c>
      <c r="M21" s="149">
        <f t="shared" si="2"/>
        <v>0.043793423010950544</v>
      </c>
      <c r="N21" s="152">
        <f t="shared" si="3"/>
        <v>0.04953425430535233</v>
      </c>
    </row>
    <row r="22" spans="1:14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18</v>
      </c>
      <c r="F22" s="117" t="s">
        <v>47</v>
      </c>
      <c r="G22" s="118" t="s">
        <v>48</v>
      </c>
      <c r="H22" s="69">
        <v>387.5</v>
      </c>
      <c r="I22" s="149">
        <f t="shared" si="0"/>
        <v>0.024437388258071433</v>
      </c>
      <c r="J22" s="69">
        <v>632579</v>
      </c>
      <c r="K22" s="149">
        <f t="shared" si="1"/>
        <v>0.022292646833281835</v>
      </c>
      <c r="L22" s="69">
        <v>6158327</v>
      </c>
      <c r="M22" s="149">
        <f t="shared" si="2"/>
        <v>0.021429467440556228</v>
      </c>
      <c r="N22" s="152">
        <f t="shared" si="3"/>
        <v>0.022719834177303166</v>
      </c>
    </row>
    <row r="23" spans="1:14" ht="12.75">
      <c r="A23" s="79">
        <v>2</v>
      </c>
      <c r="B23" s="80" t="s">
        <v>43</v>
      </c>
      <c r="C23" s="115">
        <v>4</v>
      </c>
      <c r="D23" s="116" t="s">
        <v>49</v>
      </c>
      <c r="E23" s="115">
        <v>19</v>
      </c>
      <c r="F23" s="117" t="s">
        <v>50</v>
      </c>
      <c r="G23" s="118" t="s">
        <v>51</v>
      </c>
      <c r="H23" s="69">
        <v>47</v>
      </c>
      <c r="I23" s="149">
        <f t="shared" si="0"/>
        <v>0.0029640187048499546</v>
      </c>
      <c r="J23" s="69">
        <v>314901</v>
      </c>
      <c r="K23" s="149">
        <f t="shared" si="1"/>
        <v>0.011097391441143767</v>
      </c>
      <c r="L23" s="69">
        <v>2934776</v>
      </c>
      <c r="M23" s="149">
        <f t="shared" si="2"/>
        <v>0.01021230063576128</v>
      </c>
      <c r="N23" s="152">
        <f t="shared" si="3"/>
        <v>0.008091236927251668</v>
      </c>
    </row>
    <row r="24" spans="1:14" ht="12.75">
      <c r="A24" s="79">
        <v>2</v>
      </c>
      <c r="B24" s="80" t="s">
        <v>43</v>
      </c>
      <c r="C24" s="115">
        <v>4</v>
      </c>
      <c r="D24" s="116" t="s">
        <v>49</v>
      </c>
      <c r="E24" s="115">
        <v>20</v>
      </c>
      <c r="F24" s="117" t="s">
        <v>52</v>
      </c>
      <c r="G24" s="118" t="s">
        <v>53</v>
      </c>
      <c r="H24" s="69">
        <v>85</v>
      </c>
      <c r="I24" s="149">
        <f t="shared" si="0"/>
        <v>0.0053604593598350235</v>
      </c>
      <c r="J24" s="69">
        <v>291350</v>
      </c>
      <c r="K24" s="149">
        <f t="shared" si="1"/>
        <v>0.010267433245296892</v>
      </c>
      <c r="L24" s="69">
        <v>2712896</v>
      </c>
      <c r="M24" s="149">
        <f t="shared" si="2"/>
        <v>0.009440212658667724</v>
      </c>
      <c r="N24" s="152">
        <f t="shared" si="3"/>
        <v>0.008356035087933212</v>
      </c>
    </row>
    <row r="25" spans="1:14" ht="12.75">
      <c r="A25" s="79">
        <v>3</v>
      </c>
      <c r="B25" s="80" t="s">
        <v>10</v>
      </c>
      <c r="C25" s="115">
        <v>6</v>
      </c>
      <c r="D25" s="116" t="s">
        <v>11</v>
      </c>
      <c r="E25" s="115">
        <v>21</v>
      </c>
      <c r="F25" s="117" t="s">
        <v>54</v>
      </c>
      <c r="G25" s="118" t="s">
        <v>55</v>
      </c>
      <c r="H25" s="69">
        <v>187.5</v>
      </c>
      <c r="I25" s="149">
        <f t="shared" si="0"/>
        <v>0.011824542705518436</v>
      </c>
      <c r="J25" s="69">
        <v>411355</v>
      </c>
      <c r="K25" s="149">
        <f t="shared" si="1"/>
        <v>0.01449651622659723</v>
      </c>
      <c r="L25" s="69">
        <v>4089985</v>
      </c>
      <c r="M25" s="149">
        <f t="shared" si="2"/>
        <v>0.014232144605160358</v>
      </c>
      <c r="N25" s="152">
        <f t="shared" si="3"/>
        <v>0.013517734512425342</v>
      </c>
    </row>
    <row r="26" spans="1:14" ht="12.75">
      <c r="A26" s="79">
        <v>3</v>
      </c>
      <c r="B26" s="80" t="s">
        <v>10</v>
      </c>
      <c r="C26" s="115">
        <v>7</v>
      </c>
      <c r="D26" s="116" t="s">
        <v>21</v>
      </c>
      <c r="E26" s="115">
        <v>22</v>
      </c>
      <c r="F26" s="117" t="s">
        <v>56</v>
      </c>
      <c r="G26" s="118" t="s">
        <v>57</v>
      </c>
      <c r="H26" s="69">
        <v>547</v>
      </c>
      <c r="I26" s="149">
        <f t="shared" si="0"/>
        <v>0.03449613258623245</v>
      </c>
      <c r="J26" s="69">
        <v>494848</v>
      </c>
      <c r="K26" s="149">
        <f t="shared" si="1"/>
        <v>0.017438883839260944</v>
      </c>
      <c r="L26" s="69">
        <v>4477042</v>
      </c>
      <c r="M26" s="149">
        <f t="shared" si="2"/>
        <v>0.015579008027505318</v>
      </c>
      <c r="N26" s="152">
        <f t="shared" si="3"/>
        <v>0.02250467481766624</v>
      </c>
    </row>
    <row r="27" spans="1:14" ht="12.75">
      <c r="A27" s="79">
        <v>1</v>
      </c>
      <c r="B27" s="80" t="s">
        <v>28</v>
      </c>
      <c r="C27" s="115">
        <v>1</v>
      </c>
      <c r="D27" s="116" t="s">
        <v>29</v>
      </c>
      <c r="E27" s="115">
        <v>23</v>
      </c>
      <c r="F27" s="117" t="s">
        <v>58</v>
      </c>
      <c r="G27" s="118" t="s">
        <v>59</v>
      </c>
      <c r="H27" s="69">
        <v>16</v>
      </c>
      <c r="I27" s="149">
        <f t="shared" si="0"/>
        <v>0.0010090276442042399</v>
      </c>
      <c r="J27" s="69">
        <v>116501</v>
      </c>
      <c r="K27" s="149">
        <f t="shared" si="1"/>
        <v>0.00410559890341628</v>
      </c>
      <c r="L27" s="69">
        <v>1297750</v>
      </c>
      <c r="M27" s="149">
        <f t="shared" si="2"/>
        <v>0.004515851686826933</v>
      </c>
      <c r="N27" s="152">
        <f t="shared" si="3"/>
        <v>0.0032101594114824846</v>
      </c>
    </row>
    <row r="28" spans="1:14" ht="12.75">
      <c r="A28" s="79">
        <v>3</v>
      </c>
      <c r="B28" s="80" t="s">
        <v>10</v>
      </c>
      <c r="C28" s="115">
        <v>5</v>
      </c>
      <c r="D28" s="116" t="s">
        <v>32</v>
      </c>
      <c r="E28" s="115">
        <v>24</v>
      </c>
      <c r="F28" s="117" t="s">
        <v>60</v>
      </c>
      <c r="G28" s="118" t="s">
        <v>61</v>
      </c>
      <c r="H28" s="69">
        <v>479.5</v>
      </c>
      <c r="I28" s="149">
        <f t="shared" si="0"/>
        <v>0.03023929721224581</v>
      </c>
      <c r="J28" s="69">
        <v>488992</v>
      </c>
      <c r="K28" s="149">
        <f t="shared" si="1"/>
        <v>0.0172325131885506</v>
      </c>
      <c r="L28" s="69">
        <v>5441531</v>
      </c>
      <c r="M28" s="149">
        <f t="shared" si="2"/>
        <v>0.018935193176860758</v>
      </c>
      <c r="N28" s="152">
        <f t="shared" si="3"/>
        <v>0.022135667859219055</v>
      </c>
    </row>
    <row r="29" spans="1:14" ht="12.75">
      <c r="A29" s="79">
        <v>1</v>
      </c>
      <c r="B29" s="80" t="s">
        <v>28</v>
      </c>
      <c r="C29" s="115">
        <v>1</v>
      </c>
      <c r="D29" s="116" t="s">
        <v>29</v>
      </c>
      <c r="E29" s="115">
        <v>25</v>
      </c>
      <c r="F29" s="117" t="s">
        <v>62</v>
      </c>
      <c r="G29" s="118" t="s">
        <v>63</v>
      </c>
      <c r="H29" s="69">
        <v>159</v>
      </c>
      <c r="I29" s="149">
        <f t="shared" si="0"/>
        <v>0.010027212214279633</v>
      </c>
      <c r="J29" s="69">
        <v>593539</v>
      </c>
      <c r="K29" s="149">
        <f t="shared" si="1"/>
        <v>0.02091684249521288</v>
      </c>
      <c r="L29" s="69">
        <v>6412554</v>
      </c>
      <c r="M29" s="149">
        <f t="shared" si="2"/>
        <v>0.022314115043551373</v>
      </c>
      <c r="N29" s="152">
        <f t="shared" si="3"/>
        <v>0.017752723251014627</v>
      </c>
    </row>
    <row r="30" spans="1:14" ht="12.75">
      <c r="A30" s="79">
        <v>2</v>
      </c>
      <c r="B30" s="80" t="s">
        <v>43</v>
      </c>
      <c r="C30" s="115">
        <v>3</v>
      </c>
      <c r="D30" s="116" t="s">
        <v>44</v>
      </c>
      <c r="E30" s="115">
        <v>26</v>
      </c>
      <c r="F30" s="117" t="s">
        <v>64</v>
      </c>
      <c r="G30" s="118" t="s">
        <v>65</v>
      </c>
      <c r="H30" s="69">
        <v>676.5</v>
      </c>
      <c r="I30" s="149">
        <f t="shared" si="0"/>
        <v>0.04266295008151051</v>
      </c>
      <c r="J30" s="69">
        <v>977838</v>
      </c>
      <c r="K30" s="149">
        <f t="shared" si="1"/>
        <v>0.03445988120718937</v>
      </c>
      <c r="L30" s="69">
        <v>10042495</v>
      </c>
      <c r="M30" s="149">
        <f t="shared" si="2"/>
        <v>0.03494541936867736</v>
      </c>
      <c r="N30" s="152">
        <f t="shared" si="3"/>
        <v>0.03735608355245908</v>
      </c>
    </row>
    <row r="31" spans="1:14" ht="12.75">
      <c r="A31" s="79">
        <v>2</v>
      </c>
      <c r="B31" s="80" t="s">
        <v>43</v>
      </c>
      <c r="C31" s="115">
        <v>4</v>
      </c>
      <c r="D31" s="116" t="s">
        <v>49</v>
      </c>
      <c r="E31" s="115">
        <v>27</v>
      </c>
      <c r="F31" s="117" t="s">
        <v>66</v>
      </c>
      <c r="G31" s="118" t="s">
        <v>67</v>
      </c>
      <c r="H31" s="69">
        <v>115.5</v>
      </c>
      <c r="I31" s="149">
        <f t="shared" si="0"/>
        <v>0.007283918306599356</v>
      </c>
      <c r="J31" s="69">
        <v>507475</v>
      </c>
      <c r="K31" s="149">
        <f t="shared" si="1"/>
        <v>0.017883870554855123</v>
      </c>
      <c r="L31" s="69">
        <v>5025081</v>
      </c>
      <c r="M31" s="149">
        <f t="shared" si="2"/>
        <v>0.01748604932405469</v>
      </c>
      <c r="N31" s="152">
        <f t="shared" si="3"/>
        <v>0.01421794606183639</v>
      </c>
    </row>
    <row r="32" spans="1:14" ht="12.75">
      <c r="A32" s="79">
        <v>3</v>
      </c>
      <c r="B32" s="80" t="s">
        <v>10</v>
      </c>
      <c r="C32" s="115">
        <v>6</v>
      </c>
      <c r="D32" s="116" t="s">
        <v>11</v>
      </c>
      <c r="E32" s="115">
        <v>28</v>
      </c>
      <c r="F32" s="117" t="s">
        <v>68</v>
      </c>
      <c r="G32" s="118" t="s">
        <v>69</v>
      </c>
      <c r="H32" s="69">
        <v>273</v>
      </c>
      <c r="I32" s="149">
        <f t="shared" si="0"/>
        <v>0.01721653417923484</v>
      </c>
      <c r="J32" s="69">
        <v>322587</v>
      </c>
      <c r="K32" s="149">
        <f t="shared" si="1"/>
        <v>0.011368252920201093</v>
      </c>
      <c r="L32" s="69">
        <v>2867635</v>
      </c>
      <c r="M32" s="149">
        <f t="shared" si="2"/>
        <v>0.00997866642416024</v>
      </c>
      <c r="N32" s="152">
        <f t="shared" si="3"/>
        <v>0.01285448450786539</v>
      </c>
    </row>
    <row r="33" spans="1:14" ht="12.75">
      <c r="A33" s="79">
        <v>2</v>
      </c>
      <c r="B33" s="80" t="s">
        <v>43</v>
      </c>
      <c r="C33" s="115">
        <v>4</v>
      </c>
      <c r="D33" s="116" t="s">
        <v>49</v>
      </c>
      <c r="E33" s="115">
        <v>29</v>
      </c>
      <c r="F33" s="117" t="s">
        <v>70</v>
      </c>
      <c r="G33" s="118" t="s">
        <v>71</v>
      </c>
      <c r="H33" s="69">
        <v>351.5</v>
      </c>
      <c r="I33" s="149">
        <f t="shared" si="0"/>
        <v>0.022167076058611894</v>
      </c>
      <c r="J33" s="69">
        <v>569647</v>
      </c>
      <c r="K33" s="149">
        <f t="shared" si="1"/>
        <v>0.020074867155941784</v>
      </c>
      <c r="L33" s="69">
        <v>5679770</v>
      </c>
      <c r="M33" s="149">
        <f t="shared" si="2"/>
        <v>0.019764206461405517</v>
      </c>
      <c r="N33" s="152">
        <f t="shared" si="3"/>
        <v>0.020668716558653065</v>
      </c>
    </row>
    <row r="34" spans="1:14" ht="12.75">
      <c r="A34" s="79">
        <v>4</v>
      </c>
      <c r="B34" s="80" t="s">
        <v>14</v>
      </c>
      <c r="C34" s="115">
        <v>8</v>
      </c>
      <c r="D34" s="116" t="s">
        <v>18</v>
      </c>
      <c r="E34" s="115">
        <v>30</v>
      </c>
      <c r="F34" s="117" t="s">
        <v>72</v>
      </c>
      <c r="G34" s="118" t="s">
        <v>73</v>
      </c>
      <c r="H34" s="69">
        <v>25</v>
      </c>
      <c r="I34" s="149">
        <f t="shared" si="0"/>
        <v>0.0015766056940691247</v>
      </c>
      <c r="J34" s="69">
        <v>93511</v>
      </c>
      <c r="K34" s="149">
        <f t="shared" si="1"/>
        <v>0.0032954108467511847</v>
      </c>
      <c r="L34" s="69">
        <v>910670</v>
      </c>
      <c r="M34" s="149">
        <f t="shared" si="2"/>
        <v>0.0031689082301234314</v>
      </c>
      <c r="N34" s="152">
        <f t="shared" si="3"/>
        <v>0.0026803082569812468</v>
      </c>
    </row>
    <row r="35" spans="1:14" ht="12.75">
      <c r="A35" s="79">
        <v>2</v>
      </c>
      <c r="B35" s="80" t="s">
        <v>43</v>
      </c>
      <c r="C35" s="115">
        <v>4</v>
      </c>
      <c r="D35" s="116" t="s">
        <v>49</v>
      </c>
      <c r="E35" s="115">
        <v>31</v>
      </c>
      <c r="F35" s="117" t="s">
        <v>74</v>
      </c>
      <c r="G35" s="118" t="s">
        <v>75</v>
      </c>
      <c r="H35" s="69">
        <v>45.5</v>
      </c>
      <c r="I35" s="149">
        <f t="shared" si="0"/>
        <v>0.002869422363205807</v>
      </c>
      <c r="J35" s="69">
        <v>184855</v>
      </c>
      <c r="K35" s="149">
        <f t="shared" si="1"/>
        <v>0.006514454685290396</v>
      </c>
      <c r="L35" s="69">
        <v>1726437</v>
      </c>
      <c r="M35" s="149">
        <f t="shared" si="2"/>
        <v>0.006007577298131712</v>
      </c>
      <c r="N35" s="152">
        <f t="shared" si="3"/>
        <v>0.0051304847822093045</v>
      </c>
    </row>
    <row r="36" spans="1:14" ht="12.75">
      <c r="A36" s="79">
        <v>4</v>
      </c>
      <c r="B36" s="80" t="s">
        <v>14</v>
      </c>
      <c r="C36" s="115">
        <v>8</v>
      </c>
      <c r="D36" s="116" t="s">
        <v>18</v>
      </c>
      <c r="E36" s="115">
        <v>32</v>
      </c>
      <c r="F36" s="117" t="s">
        <v>76</v>
      </c>
      <c r="G36" s="118" t="s">
        <v>77</v>
      </c>
      <c r="H36" s="69">
        <v>180.5</v>
      </c>
      <c r="I36" s="149">
        <f t="shared" si="0"/>
        <v>0.01138309311117908</v>
      </c>
      <c r="J36" s="69">
        <v>191590</v>
      </c>
      <c r="K36" s="149">
        <f t="shared" si="1"/>
        <v>0.006751802078141175</v>
      </c>
      <c r="L36" s="69">
        <v>2168304</v>
      </c>
      <c r="M36" s="149">
        <f t="shared" si="2"/>
        <v>0.007545166076635397</v>
      </c>
      <c r="N36" s="152">
        <f t="shared" si="3"/>
        <v>0.008560020421985217</v>
      </c>
    </row>
    <row r="37" spans="1:14" ht="12.75">
      <c r="A37" s="79">
        <v>1</v>
      </c>
      <c r="B37" s="80" t="s">
        <v>28</v>
      </c>
      <c r="C37" s="115">
        <v>1</v>
      </c>
      <c r="D37" s="116" t="s">
        <v>29</v>
      </c>
      <c r="E37" s="115">
        <v>33</v>
      </c>
      <c r="F37" s="117" t="s">
        <v>78</v>
      </c>
      <c r="G37" s="118" t="s">
        <v>79</v>
      </c>
      <c r="H37" s="69">
        <v>14.5</v>
      </c>
      <c r="I37" s="149">
        <f t="shared" si="0"/>
        <v>0.0009144313025600923</v>
      </c>
      <c r="J37" s="69">
        <v>115937</v>
      </c>
      <c r="K37" s="149">
        <f t="shared" si="1"/>
        <v>0.004085723041565079</v>
      </c>
      <c r="L37" s="69">
        <v>1275607</v>
      </c>
      <c r="M37" s="149">
        <f t="shared" si="2"/>
        <v>0.004438799478079941</v>
      </c>
      <c r="N37" s="152">
        <f t="shared" si="3"/>
        <v>0.0031463179407350376</v>
      </c>
    </row>
    <row r="38" spans="1:14" ht="12.75">
      <c r="A38" s="79">
        <v>1</v>
      </c>
      <c r="B38" s="80" t="s">
        <v>28</v>
      </c>
      <c r="C38" s="115">
        <v>2</v>
      </c>
      <c r="D38" s="116" t="s">
        <v>80</v>
      </c>
      <c r="E38" s="115">
        <v>34</v>
      </c>
      <c r="F38" s="117" t="s">
        <v>81</v>
      </c>
      <c r="G38" s="118" t="s">
        <v>82</v>
      </c>
      <c r="H38" s="69">
        <v>336.5</v>
      </c>
      <c r="I38" s="149">
        <f t="shared" si="0"/>
        <v>0.021221112642170418</v>
      </c>
      <c r="J38" s="69">
        <v>709880</v>
      </c>
      <c r="K38" s="149">
        <f t="shared" si="1"/>
        <v>0.025016802856260022</v>
      </c>
      <c r="L38" s="69">
        <v>8577250</v>
      </c>
      <c r="M38" s="149">
        <f t="shared" si="2"/>
        <v>0.02984672616515994</v>
      </c>
      <c r="N38" s="152">
        <f t="shared" si="3"/>
        <v>0.025361547221196795</v>
      </c>
    </row>
    <row r="39" spans="1:14" ht="12.75">
      <c r="A39" s="79">
        <v>4</v>
      </c>
      <c r="B39" s="80" t="s">
        <v>14</v>
      </c>
      <c r="C39" s="115">
        <v>8</v>
      </c>
      <c r="D39" s="116" t="s">
        <v>18</v>
      </c>
      <c r="E39" s="115">
        <v>35</v>
      </c>
      <c r="F39" s="117" t="s">
        <v>83</v>
      </c>
      <c r="G39" s="118" t="s">
        <v>84</v>
      </c>
      <c r="H39" s="69">
        <v>125.5</v>
      </c>
      <c r="I39" s="149">
        <f t="shared" si="0"/>
        <v>0.007914560584227006</v>
      </c>
      <c r="J39" s="69">
        <v>192715</v>
      </c>
      <c r="K39" s="149">
        <f t="shared" si="1"/>
        <v>0.006791448079174156</v>
      </c>
      <c r="L39" s="69">
        <v>1855143</v>
      </c>
      <c r="M39" s="149">
        <f t="shared" si="2"/>
        <v>0.006455442609019593</v>
      </c>
      <c r="N39" s="152">
        <f t="shared" si="3"/>
        <v>0.007053817090806919</v>
      </c>
    </row>
    <row r="40" spans="1:14" ht="12.75">
      <c r="A40" s="79">
        <v>1</v>
      </c>
      <c r="B40" s="80" t="s">
        <v>28</v>
      </c>
      <c r="C40" s="115">
        <v>2</v>
      </c>
      <c r="D40" s="116" t="s">
        <v>80</v>
      </c>
      <c r="E40" s="115">
        <v>36</v>
      </c>
      <c r="F40" s="117" t="s">
        <v>85</v>
      </c>
      <c r="G40" s="118" t="s">
        <v>86</v>
      </c>
      <c r="H40" s="69">
        <v>921.75</v>
      </c>
      <c r="I40" s="149">
        <f t="shared" si="0"/>
        <v>0.058129451940328626</v>
      </c>
      <c r="J40" s="69">
        <v>1815286</v>
      </c>
      <c r="K40" s="149">
        <f t="shared" si="1"/>
        <v>0.06397229389436078</v>
      </c>
      <c r="L40" s="69">
        <v>19151066</v>
      </c>
      <c r="M40" s="149">
        <f t="shared" si="2"/>
        <v>0.06664101229099127</v>
      </c>
      <c r="N40" s="152">
        <f t="shared" si="3"/>
        <v>0.06291425270856023</v>
      </c>
    </row>
    <row r="41" spans="1:14" ht="12.75">
      <c r="A41" s="79">
        <v>3</v>
      </c>
      <c r="B41" s="80" t="s">
        <v>10</v>
      </c>
      <c r="C41" s="115">
        <v>5</v>
      </c>
      <c r="D41" s="116" t="s">
        <v>32</v>
      </c>
      <c r="E41" s="115">
        <v>37</v>
      </c>
      <c r="F41" s="117" t="s">
        <v>87</v>
      </c>
      <c r="G41" s="118" t="s">
        <v>88</v>
      </c>
      <c r="H41" s="69">
        <v>526.5</v>
      </c>
      <c r="I41" s="149">
        <f t="shared" si="0"/>
        <v>0.033203315917095765</v>
      </c>
      <c r="J41" s="69">
        <v>822927</v>
      </c>
      <c r="K41" s="149">
        <f t="shared" si="1"/>
        <v>0.029000679726282598</v>
      </c>
      <c r="L41" s="69">
        <v>8311899</v>
      </c>
      <c r="M41" s="149">
        <f t="shared" si="2"/>
        <v>0.02892336977066854</v>
      </c>
      <c r="N41" s="152">
        <f t="shared" si="3"/>
        <v>0.030375788471348964</v>
      </c>
    </row>
    <row r="42" spans="1:14" ht="12.75">
      <c r="A42" s="79">
        <v>2</v>
      </c>
      <c r="B42" s="80" t="s">
        <v>43</v>
      </c>
      <c r="C42" s="115">
        <v>4</v>
      </c>
      <c r="D42" s="116" t="s">
        <v>49</v>
      </c>
      <c r="E42" s="115">
        <v>38</v>
      </c>
      <c r="F42" s="117" t="s">
        <v>89</v>
      </c>
      <c r="G42" s="118" t="s">
        <v>90</v>
      </c>
      <c r="H42" s="69">
        <v>6</v>
      </c>
      <c r="I42" s="149">
        <f t="shared" si="0"/>
        <v>0.0003783853665765899</v>
      </c>
      <c r="J42" s="69">
        <v>76384</v>
      </c>
      <c r="K42" s="149">
        <f t="shared" si="1"/>
        <v>0.0026918401270250823</v>
      </c>
      <c r="L42" s="69">
        <v>633799</v>
      </c>
      <c r="M42" s="149">
        <f t="shared" si="2"/>
        <v>0.00220546506126698</v>
      </c>
      <c r="N42" s="152">
        <f t="shared" si="3"/>
        <v>0.0017585635182895507</v>
      </c>
    </row>
    <row r="43" spans="1:14" ht="12.75">
      <c r="A43" s="79">
        <v>2</v>
      </c>
      <c r="B43" s="80" t="s">
        <v>43</v>
      </c>
      <c r="C43" s="115">
        <v>3</v>
      </c>
      <c r="D43" s="116" t="s">
        <v>44</v>
      </c>
      <c r="E43" s="115">
        <v>39</v>
      </c>
      <c r="F43" s="117" t="s">
        <v>91</v>
      </c>
      <c r="G43" s="118" t="s">
        <v>92</v>
      </c>
      <c r="H43" s="69">
        <v>489</v>
      </c>
      <c r="I43" s="149">
        <f t="shared" si="0"/>
        <v>0.03083840737599208</v>
      </c>
      <c r="J43" s="69">
        <v>1106303</v>
      </c>
      <c r="K43" s="149">
        <f t="shared" si="1"/>
        <v>0.03898710211625772</v>
      </c>
      <c r="L43" s="69">
        <v>11410396</v>
      </c>
      <c r="M43" s="149">
        <f t="shared" si="2"/>
        <v>0.03970537932881009</v>
      </c>
      <c r="N43" s="152">
        <f t="shared" si="3"/>
        <v>0.036510296273686633</v>
      </c>
    </row>
    <row r="44" spans="1:14" ht="12.75">
      <c r="A44" s="79">
        <v>3</v>
      </c>
      <c r="B44" s="80" t="s">
        <v>10</v>
      </c>
      <c r="C44" s="115">
        <v>7</v>
      </c>
      <c r="D44" s="116" t="s">
        <v>21</v>
      </c>
      <c r="E44" s="115">
        <v>40</v>
      </c>
      <c r="F44" s="117" t="s">
        <v>93</v>
      </c>
      <c r="G44" s="118" t="s">
        <v>94</v>
      </c>
      <c r="H44" s="69">
        <v>174</v>
      </c>
      <c r="I44" s="149">
        <f t="shared" si="0"/>
        <v>0.010973175630721107</v>
      </c>
      <c r="J44" s="69">
        <v>377460</v>
      </c>
      <c r="K44" s="149">
        <f t="shared" si="1"/>
        <v>0.013302026266585772</v>
      </c>
      <c r="L44" s="69">
        <v>3488201</v>
      </c>
      <c r="M44" s="149">
        <f t="shared" si="2"/>
        <v>0.012138083891228198</v>
      </c>
      <c r="N44" s="152">
        <f t="shared" si="3"/>
        <v>0.012137761929511692</v>
      </c>
    </row>
    <row r="45" spans="1:14" ht="12.75">
      <c r="A45" s="79">
        <v>4</v>
      </c>
      <c r="B45" s="80" t="s">
        <v>14</v>
      </c>
      <c r="C45" s="115">
        <v>9</v>
      </c>
      <c r="D45" s="116" t="s">
        <v>15</v>
      </c>
      <c r="E45" s="115">
        <v>41</v>
      </c>
      <c r="F45" s="117" t="s">
        <v>95</v>
      </c>
      <c r="G45" s="118" t="s">
        <v>96</v>
      </c>
      <c r="H45" s="69">
        <v>78</v>
      </c>
      <c r="I45" s="149">
        <f t="shared" si="0"/>
        <v>0.004919009765495669</v>
      </c>
      <c r="J45" s="69">
        <v>342347</v>
      </c>
      <c r="K45" s="149">
        <f t="shared" si="1"/>
        <v>0.012064612902789274</v>
      </c>
      <c r="L45" s="69">
        <v>3523281</v>
      </c>
      <c r="M45" s="149">
        <f t="shared" si="2"/>
        <v>0.012260153686777332</v>
      </c>
      <c r="N45" s="152">
        <f t="shared" si="3"/>
        <v>0.009747925451687426</v>
      </c>
    </row>
    <row r="46" spans="1:14" ht="12.75">
      <c r="A46" s="79">
        <v>1</v>
      </c>
      <c r="B46" s="80" t="s">
        <v>28</v>
      </c>
      <c r="C46" s="115">
        <v>2</v>
      </c>
      <c r="D46" s="116" t="s">
        <v>80</v>
      </c>
      <c r="E46" s="115">
        <v>42</v>
      </c>
      <c r="F46" s="117" t="s">
        <v>97</v>
      </c>
      <c r="G46" s="118" t="s">
        <v>98</v>
      </c>
      <c r="H46" s="69">
        <v>637.5</v>
      </c>
      <c r="I46" s="149">
        <f t="shared" si="0"/>
        <v>0.04020344519876268</v>
      </c>
      <c r="J46" s="69">
        <v>1163471</v>
      </c>
      <c r="K46" s="149">
        <f t="shared" si="1"/>
        <v>0.041001753304749686</v>
      </c>
      <c r="L46" s="69">
        <v>12328459</v>
      </c>
      <c r="M46" s="149">
        <f t="shared" si="2"/>
        <v>0.04290001338557248</v>
      </c>
      <c r="N46" s="152">
        <f t="shared" si="3"/>
        <v>0.04136840396302828</v>
      </c>
    </row>
    <row r="47" spans="1:14" ht="12.75">
      <c r="A47" s="79">
        <v>1</v>
      </c>
      <c r="B47" s="80" t="s">
        <v>28</v>
      </c>
      <c r="C47" s="115">
        <v>1</v>
      </c>
      <c r="D47" s="116" t="s">
        <v>29</v>
      </c>
      <c r="E47" s="115">
        <v>44</v>
      </c>
      <c r="F47" s="117" t="s">
        <v>99</v>
      </c>
      <c r="G47" s="118" t="s">
        <v>100</v>
      </c>
      <c r="H47" s="69">
        <v>40</v>
      </c>
      <c r="I47" s="149">
        <f t="shared" si="0"/>
        <v>0.0025225691105105995</v>
      </c>
      <c r="J47" s="69">
        <v>113952</v>
      </c>
      <c r="K47" s="149">
        <f t="shared" si="1"/>
        <v>0.004015769875297997</v>
      </c>
      <c r="L47" s="69">
        <v>1068897</v>
      </c>
      <c r="M47" s="149">
        <f t="shared" si="2"/>
        <v>0.003719499380076477</v>
      </c>
      <c r="N47" s="152">
        <f t="shared" si="3"/>
        <v>0.0034192794552950247</v>
      </c>
    </row>
    <row r="48" spans="1:14" ht="12.75">
      <c r="A48" s="79">
        <v>3</v>
      </c>
      <c r="B48" s="80" t="s">
        <v>10</v>
      </c>
      <c r="C48" s="115">
        <v>5</v>
      </c>
      <c r="D48" s="116" t="s">
        <v>32</v>
      </c>
      <c r="E48" s="115">
        <v>45</v>
      </c>
      <c r="F48" s="117" t="s">
        <v>101</v>
      </c>
      <c r="G48" s="118" t="s">
        <v>102</v>
      </c>
      <c r="H48" s="69">
        <v>276.5</v>
      </c>
      <c r="I48" s="149">
        <f t="shared" si="0"/>
        <v>0.01743725897640452</v>
      </c>
      <c r="J48" s="69">
        <v>423449</v>
      </c>
      <c r="K48" s="149">
        <f t="shared" si="1"/>
        <v>0.014922719547924228</v>
      </c>
      <c r="L48" s="69">
        <v>4105848</v>
      </c>
      <c r="M48" s="149">
        <f t="shared" si="2"/>
        <v>0.014287343954270846</v>
      </c>
      <c r="N48" s="152">
        <f t="shared" si="3"/>
        <v>0.01554910749286653</v>
      </c>
    </row>
    <row r="49" spans="1:14" ht="12.75">
      <c r="A49" s="79">
        <v>2</v>
      </c>
      <c r="B49" s="80" t="s">
        <v>43</v>
      </c>
      <c r="C49" s="115">
        <v>4</v>
      </c>
      <c r="D49" s="116" t="s">
        <v>49</v>
      </c>
      <c r="E49" s="115">
        <v>46</v>
      </c>
      <c r="F49" s="117" t="s">
        <v>103</v>
      </c>
      <c r="G49" s="118" t="s">
        <v>104</v>
      </c>
      <c r="H49" s="69">
        <v>9</v>
      </c>
      <c r="I49" s="149">
        <f t="shared" si="0"/>
        <v>0.0005675780498648849</v>
      </c>
      <c r="J49" s="69">
        <v>83481</v>
      </c>
      <c r="K49" s="149">
        <f t="shared" si="1"/>
        <v>0.00294194472198603</v>
      </c>
      <c r="L49" s="69">
        <v>760452</v>
      </c>
      <c r="M49" s="149">
        <f t="shared" si="2"/>
        <v>0.0026461864357163667</v>
      </c>
      <c r="N49" s="152">
        <f t="shared" si="3"/>
        <v>0.002051903069189094</v>
      </c>
    </row>
    <row r="50" spans="1:14" ht="12.75">
      <c r="A50" s="79">
        <v>3</v>
      </c>
      <c r="B50" s="80" t="s">
        <v>10</v>
      </c>
      <c r="C50" s="115">
        <v>6</v>
      </c>
      <c r="D50" s="116" t="s">
        <v>11</v>
      </c>
      <c r="E50" s="115">
        <v>47</v>
      </c>
      <c r="F50" s="117" t="s">
        <v>105</v>
      </c>
      <c r="G50" s="118" t="s">
        <v>106</v>
      </c>
      <c r="H50" s="69">
        <v>422.5</v>
      </c>
      <c r="I50" s="149">
        <f t="shared" si="0"/>
        <v>0.026644636229768207</v>
      </c>
      <c r="J50" s="69">
        <v>566475</v>
      </c>
      <c r="K50" s="149">
        <f t="shared" si="1"/>
        <v>0.01996308305347368</v>
      </c>
      <c r="L50" s="69">
        <v>5792297</v>
      </c>
      <c r="M50" s="149">
        <f t="shared" si="2"/>
        <v>0.020155772820691645</v>
      </c>
      <c r="N50" s="152">
        <f t="shared" si="3"/>
        <v>0.022254497367977844</v>
      </c>
    </row>
    <row r="51" spans="1:14" ht="12.75">
      <c r="A51" s="79">
        <v>3</v>
      </c>
      <c r="B51" s="80" t="s">
        <v>10</v>
      </c>
      <c r="C51" s="115">
        <v>7</v>
      </c>
      <c r="D51" s="116" t="s">
        <v>21</v>
      </c>
      <c r="E51" s="115">
        <v>48</v>
      </c>
      <c r="F51" s="117" t="s">
        <v>107</v>
      </c>
      <c r="G51" s="118" t="s">
        <v>108</v>
      </c>
      <c r="H51" s="69">
        <v>1322.1</v>
      </c>
      <c r="I51" s="149">
        <f t="shared" si="0"/>
        <v>0.08337721552515158</v>
      </c>
      <c r="J51" s="69">
        <v>2303508</v>
      </c>
      <c r="K51" s="149">
        <f t="shared" si="1"/>
        <v>0.08117767159775992</v>
      </c>
      <c r="L51" s="69">
        <v>21723220</v>
      </c>
      <c r="M51" s="149">
        <f t="shared" si="2"/>
        <v>0.07559147731097096</v>
      </c>
      <c r="N51" s="152">
        <f t="shared" si="3"/>
        <v>0.08004878814462749</v>
      </c>
    </row>
    <row r="52" spans="1:14" ht="12.75">
      <c r="A52" s="79">
        <v>4</v>
      </c>
      <c r="B52" s="80" t="s">
        <v>14</v>
      </c>
      <c r="C52" s="115">
        <v>8</v>
      </c>
      <c r="D52" s="116" t="s">
        <v>18</v>
      </c>
      <c r="E52" s="115">
        <v>49</v>
      </c>
      <c r="F52" s="117" t="s">
        <v>109</v>
      </c>
      <c r="G52" s="118" t="s">
        <v>110</v>
      </c>
      <c r="H52" s="69">
        <v>57</v>
      </c>
      <c r="I52" s="149">
        <f t="shared" si="0"/>
        <v>0.0035946609824776044</v>
      </c>
      <c r="J52" s="69">
        <v>318271</v>
      </c>
      <c r="K52" s="149">
        <f t="shared" si="1"/>
        <v>0.011216153239793674</v>
      </c>
      <c r="L52" s="69">
        <v>2319743</v>
      </c>
      <c r="M52" s="149">
        <f t="shared" si="2"/>
        <v>0.00807213665155459</v>
      </c>
      <c r="N52" s="152">
        <f t="shared" si="3"/>
        <v>0.007627650291275289</v>
      </c>
    </row>
    <row r="53" spans="1:14" ht="12.75">
      <c r="A53" s="79">
        <v>1</v>
      </c>
      <c r="B53" s="80" t="s">
        <v>28</v>
      </c>
      <c r="C53" s="115">
        <v>1</v>
      </c>
      <c r="D53" s="116" t="s">
        <v>29</v>
      </c>
      <c r="E53" s="115">
        <v>50</v>
      </c>
      <c r="F53" s="117" t="s">
        <v>111</v>
      </c>
      <c r="G53" s="118" t="s">
        <v>112</v>
      </c>
      <c r="H53" s="69">
        <v>10</v>
      </c>
      <c r="I53" s="149">
        <f t="shared" si="0"/>
        <v>0.0006306422776276499</v>
      </c>
      <c r="J53" s="69">
        <v>62557</v>
      </c>
      <c r="K53" s="149">
        <f t="shared" si="1"/>
        <v>0.002204564343662391</v>
      </c>
      <c r="L53" s="69">
        <v>616500</v>
      </c>
      <c r="M53" s="149">
        <f t="shared" si="2"/>
        <v>0.0021452687843797375</v>
      </c>
      <c r="N53" s="152">
        <f t="shared" si="3"/>
        <v>0.001660158468556593</v>
      </c>
    </row>
    <row r="54" spans="1:14" ht="12.75">
      <c r="A54" s="79">
        <v>3</v>
      </c>
      <c r="B54" s="80" t="s">
        <v>10</v>
      </c>
      <c r="C54" s="115">
        <v>5</v>
      </c>
      <c r="D54" s="116" t="s">
        <v>32</v>
      </c>
      <c r="E54" s="115">
        <v>51</v>
      </c>
      <c r="F54" s="117" t="s">
        <v>113</v>
      </c>
      <c r="G54" s="118" t="s">
        <v>114</v>
      </c>
      <c r="H54" s="69">
        <v>376</v>
      </c>
      <c r="I54" s="149">
        <f t="shared" si="0"/>
        <v>0.023712149638799637</v>
      </c>
      <c r="J54" s="69">
        <v>718016</v>
      </c>
      <c r="K54" s="149">
        <f t="shared" si="1"/>
        <v>0.02530352273573054</v>
      </c>
      <c r="L54" s="69">
        <v>7273572</v>
      </c>
      <c r="M54" s="149">
        <f t="shared" si="2"/>
        <v>0.025310246492357656</v>
      </c>
      <c r="N54" s="152">
        <f t="shared" si="3"/>
        <v>0.02477530628896261</v>
      </c>
    </row>
    <row r="55" spans="1:14" ht="12.75">
      <c r="A55" s="79">
        <v>4</v>
      </c>
      <c r="B55" s="80" t="s">
        <v>14</v>
      </c>
      <c r="C55" s="115">
        <v>9</v>
      </c>
      <c r="D55" s="116" t="s">
        <v>15</v>
      </c>
      <c r="E55" s="115">
        <v>53</v>
      </c>
      <c r="F55" s="117" t="s">
        <v>115</v>
      </c>
      <c r="G55" s="118" t="s">
        <v>116</v>
      </c>
      <c r="H55" s="69">
        <v>181.5</v>
      </c>
      <c r="I55" s="149">
        <f t="shared" si="0"/>
        <v>0.011446157338941845</v>
      </c>
      <c r="J55" s="69">
        <v>602358</v>
      </c>
      <c r="K55" s="149">
        <f t="shared" si="1"/>
        <v>0.02122763190242164</v>
      </c>
      <c r="L55" s="69">
        <v>6067146</v>
      </c>
      <c r="M55" s="149">
        <f t="shared" si="2"/>
        <v>0.0211121799255059</v>
      </c>
      <c r="N55" s="152">
        <f t="shared" si="3"/>
        <v>0.017928656388956462</v>
      </c>
    </row>
    <row r="56" spans="1:14" ht="12.75">
      <c r="A56" s="79">
        <v>3</v>
      </c>
      <c r="B56" s="80" t="s">
        <v>10</v>
      </c>
      <c r="C56" s="115">
        <v>5</v>
      </c>
      <c r="D56" s="116" t="s">
        <v>32</v>
      </c>
      <c r="E56" s="115">
        <v>54</v>
      </c>
      <c r="F56" s="117" t="s">
        <v>117</v>
      </c>
      <c r="G56" s="118" t="s">
        <v>118</v>
      </c>
      <c r="H56" s="69">
        <v>48.5</v>
      </c>
      <c r="I56" s="149">
        <f t="shared" si="0"/>
        <v>0.0030586150464941017</v>
      </c>
      <c r="J56" s="69">
        <v>175395</v>
      </c>
      <c r="K56" s="149">
        <f t="shared" si="1"/>
        <v>0.006181075867715285</v>
      </c>
      <c r="L56" s="69">
        <v>1805230</v>
      </c>
      <c r="M56" s="149">
        <f t="shared" si="2"/>
        <v>0.0062817576117207355</v>
      </c>
      <c r="N56" s="152">
        <f t="shared" si="3"/>
        <v>0.005173816175310041</v>
      </c>
    </row>
    <row r="57" spans="1:14" ht="12.75">
      <c r="A57" s="79">
        <v>2</v>
      </c>
      <c r="B57" s="80" t="s">
        <v>43</v>
      </c>
      <c r="C57" s="115">
        <v>3</v>
      </c>
      <c r="D57" s="116" t="s">
        <v>44</v>
      </c>
      <c r="E57" s="115">
        <v>55</v>
      </c>
      <c r="F57" s="117" t="s">
        <v>119</v>
      </c>
      <c r="G57" s="118" t="s">
        <v>120</v>
      </c>
      <c r="H57" s="69">
        <v>173</v>
      </c>
      <c r="I57" s="149">
        <f t="shared" si="0"/>
        <v>0.010910111402958342</v>
      </c>
      <c r="J57" s="69">
        <v>556765</v>
      </c>
      <c r="K57" s="149">
        <f t="shared" si="1"/>
        <v>0.019620894013446796</v>
      </c>
      <c r="L57" s="69">
        <v>5440367</v>
      </c>
      <c r="M57" s="149">
        <f t="shared" si="2"/>
        <v>0.01893114274236762</v>
      </c>
      <c r="N57" s="152">
        <f t="shared" si="3"/>
        <v>0.01648738271959092</v>
      </c>
    </row>
    <row r="58" spans="1:14" ht="12.75">
      <c r="A58" s="86">
        <v>4</v>
      </c>
      <c r="B58" s="87" t="s">
        <v>14</v>
      </c>
      <c r="C58" s="119">
        <v>8</v>
      </c>
      <c r="D58" s="120" t="s">
        <v>18</v>
      </c>
      <c r="E58" s="119">
        <v>56</v>
      </c>
      <c r="F58" s="121" t="s">
        <v>121</v>
      </c>
      <c r="G58" s="122" t="s">
        <v>122</v>
      </c>
      <c r="H58" s="92">
        <v>12</v>
      </c>
      <c r="I58" s="153">
        <f t="shared" si="0"/>
        <v>0.0007567707331531798</v>
      </c>
      <c r="J58" s="92">
        <v>54580</v>
      </c>
      <c r="K58" s="153">
        <f t="shared" si="1"/>
        <v>0.0019234477656712007</v>
      </c>
      <c r="L58" s="92">
        <v>499192</v>
      </c>
      <c r="M58" s="153">
        <f t="shared" si="2"/>
        <v>0.0017370657177811677</v>
      </c>
      <c r="N58" s="154">
        <f t="shared" si="3"/>
        <v>0.0014724280722018493</v>
      </c>
    </row>
    <row r="59" spans="1:12" ht="12.75">
      <c r="A59" s="3"/>
      <c r="B59" s="4"/>
      <c r="C59" s="3"/>
      <c r="D59" s="5"/>
      <c r="E59" s="3"/>
      <c r="F59" s="6"/>
      <c r="G59" s="7"/>
      <c r="J59" s="33"/>
      <c r="L59" s="7"/>
    </row>
    <row r="60" spans="1:7" ht="12.75">
      <c r="A60" s="35" t="s">
        <v>141</v>
      </c>
      <c r="B60" s="4"/>
      <c r="C60" s="3"/>
      <c r="D60" s="5"/>
      <c r="E60" s="3"/>
      <c r="F60" s="6"/>
      <c r="G60" s="7"/>
    </row>
    <row r="61" spans="1:7" ht="12.75">
      <c r="A61" s="30" t="s">
        <v>280</v>
      </c>
      <c r="B61" s="4"/>
      <c r="C61" s="3"/>
      <c r="D61" s="5"/>
      <c r="E61" s="3"/>
      <c r="F61" s="6"/>
      <c r="G61" s="7"/>
    </row>
    <row r="62" spans="1:7" ht="12.75">
      <c r="A62" s="34" t="s">
        <v>146</v>
      </c>
      <c r="B62" s="4"/>
      <c r="C62" s="3"/>
      <c r="D62" s="5"/>
      <c r="E62" s="3"/>
      <c r="F62" s="6"/>
      <c r="G62" s="7"/>
    </row>
    <row r="63" ht="12.75">
      <c r="A63" s="30" t="s">
        <v>281</v>
      </c>
    </row>
    <row r="64" ht="12.75">
      <c r="A64" s="34" t="s">
        <v>147</v>
      </c>
    </row>
  </sheetData>
  <hyperlinks>
    <hyperlink ref="A62" r:id="rId1" display="http://www.fbi.gov/ucr/01cius.htm"/>
    <hyperlink ref="A64" r:id="rId2" display="http://www.fbi.gov/ucr/02cius.htm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8.421875" style="24" customWidth="1"/>
    <col min="4" max="4" width="15.28125" style="24" customWidth="1"/>
    <col min="5" max="5" width="8.7109375" style="24" customWidth="1"/>
    <col min="6" max="6" width="8.00390625" style="24" customWidth="1"/>
    <col min="7" max="8" width="13.421875" style="24" customWidth="1"/>
    <col min="9" max="9" width="13.421875" style="32" customWidth="1"/>
    <col min="10" max="16384" width="9.140625" style="24" customWidth="1"/>
  </cols>
  <sheetData>
    <row r="1" spans="1:9" ht="12.75">
      <c r="A1" s="94" t="s">
        <v>145</v>
      </c>
      <c r="B1" s="95"/>
      <c r="C1" s="95"/>
      <c r="D1" s="95"/>
      <c r="E1" s="95"/>
      <c r="F1" s="95"/>
      <c r="G1" s="95"/>
      <c r="H1" s="95"/>
      <c r="I1" s="95"/>
    </row>
    <row r="2" ht="13.5" thickBot="1"/>
    <row r="3" spans="1:9" ht="13.5" thickTop="1">
      <c r="A3" s="54" t="s">
        <v>1</v>
      </c>
      <c r="B3" s="54"/>
      <c r="C3" s="54"/>
      <c r="D3" s="54"/>
      <c r="E3" s="55"/>
      <c r="F3" s="56"/>
      <c r="G3" s="57"/>
      <c r="H3" s="161"/>
      <c r="I3" s="155">
        <v>2002</v>
      </c>
    </row>
    <row r="4" spans="1:9" ht="12.75">
      <c r="A4" s="52" t="s">
        <v>155</v>
      </c>
      <c r="B4" s="50" t="s">
        <v>155</v>
      </c>
      <c r="C4" s="50" t="s">
        <v>155</v>
      </c>
      <c r="D4" s="50"/>
      <c r="E4" s="50" t="s">
        <v>156</v>
      </c>
      <c r="F4" s="50"/>
      <c r="G4" s="50"/>
      <c r="H4" s="183" t="s">
        <v>186</v>
      </c>
      <c r="I4" s="184" t="s">
        <v>270</v>
      </c>
    </row>
    <row r="5" spans="1:9" ht="12.75">
      <c r="A5" s="53" t="s">
        <v>159</v>
      </c>
      <c r="B5" s="51" t="s">
        <v>157</v>
      </c>
      <c r="C5" s="51" t="s">
        <v>158</v>
      </c>
      <c r="D5" s="51" t="s">
        <v>4</v>
      </c>
      <c r="E5" s="51" t="s">
        <v>5</v>
      </c>
      <c r="F5" s="51" t="s">
        <v>5</v>
      </c>
      <c r="G5" s="51" t="s">
        <v>6</v>
      </c>
      <c r="H5" s="173" t="s">
        <v>187</v>
      </c>
      <c r="I5" s="185" t="s">
        <v>186</v>
      </c>
    </row>
    <row r="6" spans="1:9" ht="12.75">
      <c r="A6" s="171"/>
      <c r="B6" s="172"/>
      <c r="C6" s="172"/>
      <c r="D6" s="172"/>
      <c r="E6" s="172"/>
      <c r="F6" s="172"/>
      <c r="G6" s="172"/>
      <c r="H6" s="172"/>
      <c r="I6" s="207"/>
    </row>
    <row r="7" spans="1:9" ht="12.75">
      <c r="A7" s="52"/>
      <c r="B7" s="50"/>
      <c r="C7" s="50"/>
      <c r="D7" s="50"/>
      <c r="E7" s="50">
        <v>0</v>
      </c>
      <c r="F7" s="50" t="s">
        <v>8</v>
      </c>
      <c r="G7" s="208" t="s">
        <v>9</v>
      </c>
      <c r="H7" s="209">
        <f>SUM(H8:H57)</f>
        <v>287376577</v>
      </c>
      <c r="I7" s="210">
        <f>H7/$H$7</f>
        <v>1</v>
      </c>
    </row>
    <row r="8" spans="1:9" ht="12.75">
      <c r="A8" s="79">
        <v>3</v>
      </c>
      <c r="B8" s="80" t="s">
        <v>10</v>
      </c>
      <c r="C8" s="115">
        <v>6</v>
      </c>
      <c r="D8" s="116" t="s">
        <v>11</v>
      </c>
      <c r="E8" s="115">
        <v>1</v>
      </c>
      <c r="F8" s="117" t="s">
        <v>12</v>
      </c>
      <c r="G8" s="118" t="s">
        <v>13</v>
      </c>
      <c r="H8" s="209">
        <v>4481078</v>
      </c>
      <c r="I8" s="210">
        <f aca="true" t="shared" si="0" ref="I8:I57">H8/$H$7</f>
        <v>0.015593052317551962</v>
      </c>
    </row>
    <row r="9" spans="1:9" ht="12.75">
      <c r="A9" s="79">
        <v>4</v>
      </c>
      <c r="B9" s="80" t="s">
        <v>14</v>
      </c>
      <c r="C9" s="115">
        <v>9</v>
      </c>
      <c r="D9" s="116" t="s">
        <v>15</v>
      </c>
      <c r="E9" s="115">
        <v>2</v>
      </c>
      <c r="F9" s="117" t="s">
        <v>16</v>
      </c>
      <c r="G9" s="118" t="s">
        <v>17</v>
      </c>
      <c r="H9" s="209">
        <v>640841</v>
      </c>
      <c r="I9" s="210">
        <f t="shared" si="0"/>
        <v>0.002229969493999506</v>
      </c>
    </row>
    <row r="10" spans="1:9" ht="12.75">
      <c r="A10" s="79">
        <v>4</v>
      </c>
      <c r="B10" s="80" t="s">
        <v>14</v>
      </c>
      <c r="C10" s="115">
        <v>8</v>
      </c>
      <c r="D10" s="116" t="s">
        <v>18</v>
      </c>
      <c r="E10" s="115">
        <v>4</v>
      </c>
      <c r="F10" s="117" t="s">
        <v>19</v>
      </c>
      <c r="G10" s="118" t="s">
        <v>20</v>
      </c>
      <c r="H10" s="209">
        <v>5439091</v>
      </c>
      <c r="I10" s="210">
        <f t="shared" si="0"/>
        <v>0.018926702575345938</v>
      </c>
    </row>
    <row r="11" spans="1:9" ht="12.75">
      <c r="A11" s="79">
        <v>3</v>
      </c>
      <c r="B11" s="80" t="s">
        <v>10</v>
      </c>
      <c r="C11" s="115">
        <v>7</v>
      </c>
      <c r="D11" s="116" t="s">
        <v>21</v>
      </c>
      <c r="E11" s="115">
        <v>5</v>
      </c>
      <c r="F11" s="117" t="s">
        <v>22</v>
      </c>
      <c r="G11" s="118" t="s">
        <v>23</v>
      </c>
      <c r="H11" s="209">
        <v>2707509</v>
      </c>
      <c r="I11" s="210">
        <f t="shared" si="0"/>
        <v>0.009421467219995455</v>
      </c>
    </row>
    <row r="12" spans="1:9" ht="12.75">
      <c r="A12" s="79">
        <v>4</v>
      </c>
      <c r="B12" s="80" t="s">
        <v>14</v>
      </c>
      <c r="C12" s="115">
        <v>9</v>
      </c>
      <c r="D12" s="116" t="s">
        <v>15</v>
      </c>
      <c r="E12" s="115">
        <v>6</v>
      </c>
      <c r="F12" s="117" t="s">
        <v>24</v>
      </c>
      <c r="G12" s="118" t="s">
        <v>25</v>
      </c>
      <c r="H12" s="209">
        <v>34988261</v>
      </c>
      <c r="I12" s="210">
        <f t="shared" si="0"/>
        <v>0.12175056633095048</v>
      </c>
    </row>
    <row r="13" spans="1:9" ht="12.75">
      <c r="A13" s="79">
        <v>4</v>
      </c>
      <c r="B13" s="80" t="s">
        <v>14</v>
      </c>
      <c r="C13" s="115">
        <v>8</v>
      </c>
      <c r="D13" s="116" t="s">
        <v>18</v>
      </c>
      <c r="E13" s="115">
        <v>8</v>
      </c>
      <c r="F13" s="117" t="s">
        <v>26</v>
      </c>
      <c r="G13" s="118" t="s">
        <v>27</v>
      </c>
      <c r="H13" s="209">
        <v>4498077</v>
      </c>
      <c r="I13" s="210">
        <f t="shared" si="0"/>
        <v>0.01565220466802345</v>
      </c>
    </row>
    <row r="14" spans="1:9" ht="12.75">
      <c r="A14" s="79">
        <v>1</v>
      </c>
      <c r="B14" s="80" t="s">
        <v>28</v>
      </c>
      <c r="C14" s="115">
        <v>1</v>
      </c>
      <c r="D14" s="116" t="s">
        <v>29</v>
      </c>
      <c r="E14" s="115">
        <v>9</v>
      </c>
      <c r="F14" s="117" t="s">
        <v>30</v>
      </c>
      <c r="G14" s="118" t="s">
        <v>31</v>
      </c>
      <c r="H14" s="209">
        <v>3459006</v>
      </c>
      <c r="I14" s="210">
        <f t="shared" si="0"/>
        <v>0.012036492452201489</v>
      </c>
    </row>
    <row r="15" spans="1:9" ht="12.75">
      <c r="A15" s="79">
        <v>3</v>
      </c>
      <c r="B15" s="80" t="s">
        <v>10</v>
      </c>
      <c r="C15" s="115">
        <v>5</v>
      </c>
      <c r="D15" s="116" t="s">
        <v>32</v>
      </c>
      <c r="E15" s="115">
        <v>10</v>
      </c>
      <c r="F15" s="117" t="s">
        <v>33</v>
      </c>
      <c r="G15" s="118" t="s">
        <v>34</v>
      </c>
      <c r="H15" s="209">
        <v>806105</v>
      </c>
      <c r="I15" s="210">
        <f t="shared" si="0"/>
        <v>0.0028050476779114815</v>
      </c>
    </row>
    <row r="16" spans="1:9" ht="12.75">
      <c r="A16" s="79">
        <v>3</v>
      </c>
      <c r="B16" s="80" t="s">
        <v>10</v>
      </c>
      <c r="C16" s="115">
        <v>5</v>
      </c>
      <c r="D16" s="116" t="s">
        <v>32</v>
      </c>
      <c r="E16" s="115">
        <v>12</v>
      </c>
      <c r="F16" s="117" t="s">
        <v>35</v>
      </c>
      <c r="G16" s="118" t="s">
        <v>36</v>
      </c>
      <c r="H16" s="209">
        <v>16681144</v>
      </c>
      <c r="I16" s="210">
        <f t="shared" si="0"/>
        <v>0.05804628955546367</v>
      </c>
    </row>
    <row r="17" spans="1:9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13</v>
      </c>
      <c r="F17" s="117" t="s">
        <v>37</v>
      </c>
      <c r="G17" s="118" t="s">
        <v>38</v>
      </c>
      <c r="H17" s="209">
        <v>8539735</v>
      </c>
      <c r="I17" s="210">
        <f t="shared" si="0"/>
        <v>0.02971618316686958</v>
      </c>
    </row>
    <row r="18" spans="1:9" ht="12.75">
      <c r="A18" s="79">
        <v>4</v>
      </c>
      <c r="B18" s="80" t="s">
        <v>14</v>
      </c>
      <c r="C18" s="115">
        <v>9</v>
      </c>
      <c r="D18" s="116" t="s">
        <v>15</v>
      </c>
      <c r="E18" s="115">
        <v>15</v>
      </c>
      <c r="F18" s="117" t="s">
        <v>39</v>
      </c>
      <c r="G18" s="118" t="s">
        <v>40</v>
      </c>
      <c r="H18" s="209">
        <v>1234514</v>
      </c>
      <c r="I18" s="210">
        <f t="shared" si="0"/>
        <v>0.004295805917404326</v>
      </c>
    </row>
    <row r="19" spans="1:9" ht="12.75">
      <c r="A19" s="79">
        <v>4</v>
      </c>
      <c r="B19" s="80" t="s">
        <v>14</v>
      </c>
      <c r="C19" s="115">
        <v>8</v>
      </c>
      <c r="D19" s="116" t="s">
        <v>18</v>
      </c>
      <c r="E19" s="115">
        <v>16</v>
      </c>
      <c r="F19" s="117" t="s">
        <v>41</v>
      </c>
      <c r="G19" s="118" t="s">
        <v>42</v>
      </c>
      <c r="H19" s="209">
        <v>1343194</v>
      </c>
      <c r="I19" s="210">
        <f t="shared" si="0"/>
        <v>0.004673985660285737</v>
      </c>
    </row>
    <row r="20" spans="1:9" ht="12.75">
      <c r="A20" s="79">
        <v>2</v>
      </c>
      <c r="B20" s="80" t="s">
        <v>43</v>
      </c>
      <c r="C20" s="115">
        <v>3</v>
      </c>
      <c r="D20" s="116" t="s">
        <v>44</v>
      </c>
      <c r="E20" s="115">
        <v>17</v>
      </c>
      <c r="F20" s="117" t="s">
        <v>45</v>
      </c>
      <c r="G20" s="118" t="s">
        <v>46</v>
      </c>
      <c r="H20" s="209">
        <v>12585204</v>
      </c>
      <c r="I20" s="210">
        <f t="shared" si="0"/>
        <v>0.043793423010950544</v>
      </c>
    </row>
    <row r="21" spans="1:9" ht="12.75">
      <c r="A21" s="79">
        <v>2</v>
      </c>
      <c r="B21" s="80" t="s">
        <v>43</v>
      </c>
      <c r="C21" s="115">
        <v>3</v>
      </c>
      <c r="D21" s="116" t="s">
        <v>44</v>
      </c>
      <c r="E21" s="115">
        <v>18</v>
      </c>
      <c r="F21" s="117" t="s">
        <v>47</v>
      </c>
      <c r="G21" s="118" t="s">
        <v>48</v>
      </c>
      <c r="H21" s="209">
        <v>6158327</v>
      </c>
      <c r="I21" s="210">
        <f t="shared" si="0"/>
        <v>0.021429467440556228</v>
      </c>
    </row>
    <row r="22" spans="1:9" ht="12.75">
      <c r="A22" s="79">
        <v>2</v>
      </c>
      <c r="B22" s="80" t="s">
        <v>43</v>
      </c>
      <c r="C22" s="115">
        <v>4</v>
      </c>
      <c r="D22" s="116" t="s">
        <v>49</v>
      </c>
      <c r="E22" s="115">
        <v>19</v>
      </c>
      <c r="F22" s="117" t="s">
        <v>50</v>
      </c>
      <c r="G22" s="118" t="s">
        <v>51</v>
      </c>
      <c r="H22" s="209">
        <v>2934776</v>
      </c>
      <c r="I22" s="210">
        <f t="shared" si="0"/>
        <v>0.01021230063576128</v>
      </c>
    </row>
    <row r="23" spans="1:9" ht="12.75">
      <c r="A23" s="79">
        <v>2</v>
      </c>
      <c r="B23" s="80" t="s">
        <v>43</v>
      </c>
      <c r="C23" s="115">
        <v>4</v>
      </c>
      <c r="D23" s="116" t="s">
        <v>49</v>
      </c>
      <c r="E23" s="115">
        <v>20</v>
      </c>
      <c r="F23" s="117" t="s">
        <v>52</v>
      </c>
      <c r="G23" s="118" t="s">
        <v>53</v>
      </c>
      <c r="H23" s="209">
        <v>2712896</v>
      </c>
      <c r="I23" s="210">
        <f t="shared" si="0"/>
        <v>0.009440212658667724</v>
      </c>
    </row>
    <row r="24" spans="1:9" ht="12.75">
      <c r="A24" s="79">
        <v>3</v>
      </c>
      <c r="B24" s="80" t="s">
        <v>10</v>
      </c>
      <c r="C24" s="115">
        <v>6</v>
      </c>
      <c r="D24" s="116" t="s">
        <v>11</v>
      </c>
      <c r="E24" s="115">
        <v>21</v>
      </c>
      <c r="F24" s="117" t="s">
        <v>54</v>
      </c>
      <c r="G24" s="118" t="s">
        <v>55</v>
      </c>
      <c r="H24" s="209">
        <v>4089985</v>
      </c>
      <c r="I24" s="210">
        <f t="shared" si="0"/>
        <v>0.014232144605160358</v>
      </c>
    </row>
    <row r="25" spans="1:9" ht="12.75">
      <c r="A25" s="79">
        <v>3</v>
      </c>
      <c r="B25" s="80" t="s">
        <v>10</v>
      </c>
      <c r="C25" s="115">
        <v>7</v>
      </c>
      <c r="D25" s="116" t="s">
        <v>21</v>
      </c>
      <c r="E25" s="115">
        <v>22</v>
      </c>
      <c r="F25" s="117" t="s">
        <v>56</v>
      </c>
      <c r="G25" s="118" t="s">
        <v>57</v>
      </c>
      <c r="H25" s="209">
        <v>4477042</v>
      </c>
      <c r="I25" s="210">
        <f t="shared" si="0"/>
        <v>0.015579008027505318</v>
      </c>
    </row>
    <row r="26" spans="1:9" ht="12.75">
      <c r="A26" s="79">
        <v>1</v>
      </c>
      <c r="B26" s="80" t="s">
        <v>28</v>
      </c>
      <c r="C26" s="115">
        <v>1</v>
      </c>
      <c r="D26" s="116" t="s">
        <v>29</v>
      </c>
      <c r="E26" s="115">
        <v>23</v>
      </c>
      <c r="F26" s="117" t="s">
        <v>58</v>
      </c>
      <c r="G26" s="118" t="s">
        <v>59</v>
      </c>
      <c r="H26" s="209">
        <v>1297750</v>
      </c>
      <c r="I26" s="210">
        <f t="shared" si="0"/>
        <v>0.004515851686826933</v>
      </c>
    </row>
    <row r="27" spans="1:9" ht="12.75">
      <c r="A27" s="79">
        <v>3</v>
      </c>
      <c r="B27" s="80" t="s">
        <v>10</v>
      </c>
      <c r="C27" s="115">
        <v>5</v>
      </c>
      <c r="D27" s="116" t="s">
        <v>32</v>
      </c>
      <c r="E27" s="115">
        <v>24</v>
      </c>
      <c r="F27" s="117" t="s">
        <v>60</v>
      </c>
      <c r="G27" s="118" t="s">
        <v>61</v>
      </c>
      <c r="H27" s="209">
        <v>5441531</v>
      </c>
      <c r="I27" s="210">
        <f t="shared" si="0"/>
        <v>0.018935193176860758</v>
      </c>
    </row>
    <row r="28" spans="1:9" ht="12.75">
      <c r="A28" s="79">
        <v>1</v>
      </c>
      <c r="B28" s="80" t="s">
        <v>28</v>
      </c>
      <c r="C28" s="115">
        <v>1</v>
      </c>
      <c r="D28" s="116" t="s">
        <v>29</v>
      </c>
      <c r="E28" s="115">
        <v>25</v>
      </c>
      <c r="F28" s="117" t="s">
        <v>62</v>
      </c>
      <c r="G28" s="118" t="s">
        <v>63</v>
      </c>
      <c r="H28" s="209">
        <v>6412554</v>
      </c>
      <c r="I28" s="210">
        <f t="shared" si="0"/>
        <v>0.022314115043551373</v>
      </c>
    </row>
    <row r="29" spans="1:9" ht="12.75">
      <c r="A29" s="79">
        <v>2</v>
      </c>
      <c r="B29" s="80" t="s">
        <v>43</v>
      </c>
      <c r="C29" s="115">
        <v>3</v>
      </c>
      <c r="D29" s="116" t="s">
        <v>44</v>
      </c>
      <c r="E29" s="115">
        <v>26</v>
      </c>
      <c r="F29" s="117" t="s">
        <v>64</v>
      </c>
      <c r="G29" s="118" t="s">
        <v>65</v>
      </c>
      <c r="H29" s="209">
        <v>10042495</v>
      </c>
      <c r="I29" s="210">
        <f t="shared" si="0"/>
        <v>0.03494541936867736</v>
      </c>
    </row>
    <row r="30" spans="1:9" ht="12.75">
      <c r="A30" s="79">
        <v>2</v>
      </c>
      <c r="B30" s="80" t="s">
        <v>43</v>
      </c>
      <c r="C30" s="115">
        <v>4</v>
      </c>
      <c r="D30" s="116" t="s">
        <v>49</v>
      </c>
      <c r="E30" s="115">
        <v>27</v>
      </c>
      <c r="F30" s="117" t="s">
        <v>66</v>
      </c>
      <c r="G30" s="118" t="s">
        <v>67</v>
      </c>
      <c r="H30" s="209">
        <v>5025081</v>
      </c>
      <c r="I30" s="210">
        <f t="shared" si="0"/>
        <v>0.01748604932405469</v>
      </c>
    </row>
    <row r="31" spans="1:9" ht="12.75">
      <c r="A31" s="79">
        <v>3</v>
      </c>
      <c r="B31" s="80" t="s">
        <v>10</v>
      </c>
      <c r="C31" s="115">
        <v>6</v>
      </c>
      <c r="D31" s="116" t="s">
        <v>11</v>
      </c>
      <c r="E31" s="115">
        <v>28</v>
      </c>
      <c r="F31" s="117" t="s">
        <v>68</v>
      </c>
      <c r="G31" s="118" t="s">
        <v>69</v>
      </c>
      <c r="H31" s="209">
        <v>2867635</v>
      </c>
      <c r="I31" s="210">
        <f t="shared" si="0"/>
        <v>0.00997866642416024</v>
      </c>
    </row>
    <row r="32" spans="1:9" ht="12.75">
      <c r="A32" s="79">
        <v>2</v>
      </c>
      <c r="B32" s="80" t="s">
        <v>43</v>
      </c>
      <c r="C32" s="115">
        <v>4</v>
      </c>
      <c r="D32" s="116" t="s">
        <v>49</v>
      </c>
      <c r="E32" s="115">
        <v>29</v>
      </c>
      <c r="F32" s="117" t="s">
        <v>70</v>
      </c>
      <c r="G32" s="118" t="s">
        <v>71</v>
      </c>
      <c r="H32" s="209">
        <v>5679770</v>
      </c>
      <c r="I32" s="210">
        <f t="shared" si="0"/>
        <v>0.019764206461405517</v>
      </c>
    </row>
    <row r="33" spans="1:9" ht="12.75">
      <c r="A33" s="79">
        <v>4</v>
      </c>
      <c r="B33" s="80" t="s">
        <v>14</v>
      </c>
      <c r="C33" s="115">
        <v>8</v>
      </c>
      <c r="D33" s="116" t="s">
        <v>18</v>
      </c>
      <c r="E33" s="115">
        <v>30</v>
      </c>
      <c r="F33" s="117" t="s">
        <v>72</v>
      </c>
      <c r="G33" s="118" t="s">
        <v>73</v>
      </c>
      <c r="H33" s="209">
        <v>910670</v>
      </c>
      <c r="I33" s="210">
        <f t="shared" si="0"/>
        <v>0.0031689082301234314</v>
      </c>
    </row>
    <row r="34" spans="1:9" ht="12.75">
      <c r="A34" s="79">
        <v>2</v>
      </c>
      <c r="B34" s="80" t="s">
        <v>43</v>
      </c>
      <c r="C34" s="115">
        <v>4</v>
      </c>
      <c r="D34" s="116" t="s">
        <v>49</v>
      </c>
      <c r="E34" s="115">
        <v>31</v>
      </c>
      <c r="F34" s="117" t="s">
        <v>74</v>
      </c>
      <c r="G34" s="118" t="s">
        <v>75</v>
      </c>
      <c r="H34" s="209">
        <v>1726437</v>
      </c>
      <c r="I34" s="210">
        <f t="shared" si="0"/>
        <v>0.006007577298131712</v>
      </c>
    </row>
    <row r="35" spans="1:9" ht="12.75">
      <c r="A35" s="79">
        <v>4</v>
      </c>
      <c r="B35" s="80" t="s">
        <v>14</v>
      </c>
      <c r="C35" s="115">
        <v>8</v>
      </c>
      <c r="D35" s="116" t="s">
        <v>18</v>
      </c>
      <c r="E35" s="115">
        <v>32</v>
      </c>
      <c r="F35" s="117" t="s">
        <v>76</v>
      </c>
      <c r="G35" s="118" t="s">
        <v>77</v>
      </c>
      <c r="H35" s="209">
        <v>2168304</v>
      </c>
      <c r="I35" s="210">
        <f t="shared" si="0"/>
        <v>0.007545166076635397</v>
      </c>
    </row>
    <row r="36" spans="1:9" ht="12.75">
      <c r="A36" s="79">
        <v>1</v>
      </c>
      <c r="B36" s="80" t="s">
        <v>28</v>
      </c>
      <c r="C36" s="115">
        <v>1</v>
      </c>
      <c r="D36" s="116" t="s">
        <v>29</v>
      </c>
      <c r="E36" s="115">
        <v>33</v>
      </c>
      <c r="F36" s="117" t="s">
        <v>78</v>
      </c>
      <c r="G36" s="118" t="s">
        <v>79</v>
      </c>
      <c r="H36" s="209">
        <v>1275607</v>
      </c>
      <c r="I36" s="210">
        <f t="shared" si="0"/>
        <v>0.004438799478079941</v>
      </c>
    </row>
    <row r="37" spans="1:9" ht="12.75">
      <c r="A37" s="79">
        <v>1</v>
      </c>
      <c r="B37" s="80" t="s">
        <v>28</v>
      </c>
      <c r="C37" s="115">
        <v>2</v>
      </c>
      <c r="D37" s="116" t="s">
        <v>80</v>
      </c>
      <c r="E37" s="115">
        <v>34</v>
      </c>
      <c r="F37" s="117" t="s">
        <v>81</v>
      </c>
      <c r="G37" s="118" t="s">
        <v>82</v>
      </c>
      <c r="H37" s="209">
        <v>8577250</v>
      </c>
      <c r="I37" s="210">
        <f t="shared" si="0"/>
        <v>0.02984672616515994</v>
      </c>
    </row>
    <row r="38" spans="1:9" ht="12.75">
      <c r="A38" s="79">
        <v>4</v>
      </c>
      <c r="B38" s="80" t="s">
        <v>14</v>
      </c>
      <c r="C38" s="115">
        <v>8</v>
      </c>
      <c r="D38" s="116" t="s">
        <v>18</v>
      </c>
      <c r="E38" s="115">
        <v>35</v>
      </c>
      <c r="F38" s="117" t="s">
        <v>83</v>
      </c>
      <c r="G38" s="118" t="s">
        <v>84</v>
      </c>
      <c r="H38" s="209">
        <v>1855143</v>
      </c>
      <c r="I38" s="210">
        <f t="shared" si="0"/>
        <v>0.006455442609019593</v>
      </c>
    </row>
    <row r="39" spans="1:9" ht="12.75">
      <c r="A39" s="79">
        <v>1</v>
      </c>
      <c r="B39" s="80" t="s">
        <v>28</v>
      </c>
      <c r="C39" s="115">
        <v>2</v>
      </c>
      <c r="D39" s="116" t="s">
        <v>80</v>
      </c>
      <c r="E39" s="115">
        <v>36</v>
      </c>
      <c r="F39" s="117" t="s">
        <v>85</v>
      </c>
      <c r="G39" s="118" t="s">
        <v>86</v>
      </c>
      <c r="H39" s="209">
        <v>19151066</v>
      </c>
      <c r="I39" s="210">
        <f t="shared" si="0"/>
        <v>0.06664101229099127</v>
      </c>
    </row>
    <row r="40" spans="1:9" ht="12.75">
      <c r="A40" s="79">
        <v>3</v>
      </c>
      <c r="B40" s="80" t="s">
        <v>10</v>
      </c>
      <c r="C40" s="115">
        <v>5</v>
      </c>
      <c r="D40" s="116" t="s">
        <v>32</v>
      </c>
      <c r="E40" s="115">
        <v>37</v>
      </c>
      <c r="F40" s="117" t="s">
        <v>87</v>
      </c>
      <c r="G40" s="118" t="s">
        <v>88</v>
      </c>
      <c r="H40" s="209">
        <v>8311899</v>
      </c>
      <c r="I40" s="210">
        <f t="shared" si="0"/>
        <v>0.02892336977066854</v>
      </c>
    </row>
    <row r="41" spans="1:9" ht="12.75">
      <c r="A41" s="79">
        <v>2</v>
      </c>
      <c r="B41" s="80" t="s">
        <v>43</v>
      </c>
      <c r="C41" s="115">
        <v>4</v>
      </c>
      <c r="D41" s="116" t="s">
        <v>49</v>
      </c>
      <c r="E41" s="115">
        <v>38</v>
      </c>
      <c r="F41" s="117" t="s">
        <v>89</v>
      </c>
      <c r="G41" s="118" t="s">
        <v>90</v>
      </c>
      <c r="H41" s="209">
        <v>633799</v>
      </c>
      <c r="I41" s="210">
        <f t="shared" si="0"/>
        <v>0.00220546506126698</v>
      </c>
    </row>
    <row r="42" spans="1:9" ht="12.75">
      <c r="A42" s="79">
        <v>2</v>
      </c>
      <c r="B42" s="80" t="s">
        <v>43</v>
      </c>
      <c r="C42" s="115">
        <v>3</v>
      </c>
      <c r="D42" s="116" t="s">
        <v>44</v>
      </c>
      <c r="E42" s="115">
        <v>39</v>
      </c>
      <c r="F42" s="117" t="s">
        <v>91</v>
      </c>
      <c r="G42" s="118" t="s">
        <v>92</v>
      </c>
      <c r="H42" s="209">
        <v>11410396</v>
      </c>
      <c r="I42" s="210">
        <f t="shared" si="0"/>
        <v>0.03970537932881009</v>
      </c>
    </row>
    <row r="43" spans="1:9" ht="12.75">
      <c r="A43" s="79">
        <v>3</v>
      </c>
      <c r="B43" s="80" t="s">
        <v>10</v>
      </c>
      <c r="C43" s="115">
        <v>7</v>
      </c>
      <c r="D43" s="116" t="s">
        <v>21</v>
      </c>
      <c r="E43" s="115">
        <v>40</v>
      </c>
      <c r="F43" s="117" t="s">
        <v>93</v>
      </c>
      <c r="G43" s="118" t="s">
        <v>94</v>
      </c>
      <c r="H43" s="209">
        <v>3488201</v>
      </c>
      <c r="I43" s="210">
        <f t="shared" si="0"/>
        <v>0.012138083891228198</v>
      </c>
    </row>
    <row r="44" spans="1:9" ht="12.75">
      <c r="A44" s="79">
        <v>4</v>
      </c>
      <c r="B44" s="80" t="s">
        <v>14</v>
      </c>
      <c r="C44" s="115">
        <v>9</v>
      </c>
      <c r="D44" s="116" t="s">
        <v>15</v>
      </c>
      <c r="E44" s="115">
        <v>41</v>
      </c>
      <c r="F44" s="117" t="s">
        <v>95</v>
      </c>
      <c r="G44" s="118" t="s">
        <v>96</v>
      </c>
      <c r="H44" s="209">
        <v>3523281</v>
      </c>
      <c r="I44" s="210">
        <f t="shared" si="0"/>
        <v>0.012260153686777332</v>
      </c>
    </row>
    <row r="45" spans="1:9" ht="12.75">
      <c r="A45" s="79">
        <v>1</v>
      </c>
      <c r="B45" s="80" t="s">
        <v>28</v>
      </c>
      <c r="C45" s="115">
        <v>2</v>
      </c>
      <c r="D45" s="116" t="s">
        <v>80</v>
      </c>
      <c r="E45" s="115">
        <v>42</v>
      </c>
      <c r="F45" s="117" t="s">
        <v>97</v>
      </c>
      <c r="G45" s="118" t="s">
        <v>98</v>
      </c>
      <c r="H45" s="209">
        <v>12328459</v>
      </c>
      <c r="I45" s="210">
        <f t="shared" si="0"/>
        <v>0.04290001338557248</v>
      </c>
    </row>
    <row r="46" spans="1:9" ht="12.75">
      <c r="A46" s="79">
        <v>1</v>
      </c>
      <c r="B46" s="80" t="s">
        <v>28</v>
      </c>
      <c r="C46" s="115">
        <v>1</v>
      </c>
      <c r="D46" s="116" t="s">
        <v>29</v>
      </c>
      <c r="E46" s="115">
        <v>44</v>
      </c>
      <c r="F46" s="117" t="s">
        <v>99</v>
      </c>
      <c r="G46" s="118" t="s">
        <v>100</v>
      </c>
      <c r="H46" s="209">
        <v>1068897</v>
      </c>
      <c r="I46" s="210">
        <f t="shared" si="0"/>
        <v>0.003719499380076477</v>
      </c>
    </row>
    <row r="47" spans="1:9" ht="12.75">
      <c r="A47" s="79">
        <v>3</v>
      </c>
      <c r="B47" s="80" t="s">
        <v>10</v>
      </c>
      <c r="C47" s="115">
        <v>5</v>
      </c>
      <c r="D47" s="116" t="s">
        <v>32</v>
      </c>
      <c r="E47" s="115">
        <v>45</v>
      </c>
      <c r="F47" s="117" t="s">
        <v>101</v>
      </c>
      <c r="G47" s="118" t="s">
        <v>102</v>
      </c>
      <c r="H47" s="209">
        <v>4105848</v>
      </c>
      <c r="I47" s="210">
        <f t="shared" si="0"/>
        <v>0.014287343954270846</v>
      </c>
    </row>
    <row r="48" spans="1:9" ht="12.75">
      <c r="A48" s="79">
        <v>2</v>
      </c>
      <c r="B48" s="80" t="s">
        <v>43</v>
      </c>
      <c r="C48" s="115">
        <v>4</v>
      </c>
      <c r="D48" s="116" t="s">
        <v>49</v>
      </c>
      <c r="E48" s="115">
        <v>46</v>
      </c>
      <c r="F48" s="117" t="s">
        <v>103</v>
      </c>
      <c r="G48" s="118" t="s">
        <v>104</v>
      </c>
      <c r="H48" s="209">
        <v>760452</v>
      </c>
      <c r="I48" s="210">
        <f t="shared" si="0"/>
        <v>0.0026461864357163667</v>
      </c>
    </row>
    <row r="49" spans="1:9" ht="12.75">
      <c r="A49" s="79">
        <v>3</v>
      </c>
      <c r="B49" s="80" t="s">
        <v>10</v>
      </c>
      <c r="C49" s="115">
        <v>6</v>
      </c>
      <c r="D49" s="116" t="s">
        <v>11</v>
      </c>
      <c r="E49" s="115">
        <v>47</v>
      </c>
      <c r="F49" s="117" t="s">
        <v>105</v>
      </c>
      <c r="G49" s="118" t="s">
        <v>106</v>
      </c>
      <c r="H49" s="209">
        <v>5792297</v>
      </c>
      <c r="I49" s="210">
        <f t="shared" si="0"/>
        <v>0.020155772820691645</v>
      </c>
    </row>
    <row r="50" spans="1:9" ht="12.75">
      <c r="A50" s="79">
        <v>3</v>
      </c>
      <c r="B50" s="80" t="s">
        <v>10</v>
      </c>
      <c r="C50" s="115">
        <v>7</v>
      </c>
      <c r="D50" s="116" t="s">
        <v>21</v>
      </c>
      <c r="E50" s="115">
        <v>48</v>
      </c>
      <c r="F50" s="117" t="s">
        <v>107</v>
      </c>
      <c r="G50" s="118" t="s">
        <v>108</v>
      </c>
      <c r="H50" s="209">
        <v>21723220</v>
      </c>
      <c r="I50" s="210">
        <f t="shared" si="0"/>
        <v>0.07559147731097096</v>
      </c>
    </row>
    <row r="51" spans="1:9" ht="12.75">
      <c r="A51" s="79">
        <v>4</v>
      </c>
      <c r="B51" s="80" t="s">
        <v>14</v>
      </c>
      <c r="C51" s="115">
        <v>8</v>
      </c>
      <c r="D51" s="116" t="s">
        <v>18</v>
      </c>
      <c r="E51" s="115">
        <v>49</v>
      </c>
      <c r="F51" s="117" t="s">
        <v>109</v>
      </c>
      <c r="G51" s="118" t="s">
        <v>110</v>
      </c>
      <c r="H51" s="209">
        <v>2319743</v>
      </c>
      <c r="I51" s="210">
        <f t="shared" si="0"/>
        <v>0.00807213665155459</v>
      </c>
    </row>
    <row r="52" spans="1:9" ht="12.75">
      <c r="A52" s="79">
        <v>1</v>
      </c>
      <c r="B52" s="80" t="s">
        <v>28</v>
      </c>
      <c r="C52" s="115">
        <v>1</v>
      </c>
      <c r="D52" s="116" t="s">
        <v>29</v>
      </c>
      <c r="E52" s="115">
        <v>50</v>
      </c>
      <c r="F52" s="117" t="s">
        <v>111</v>
      </c>
      <c r="G52" s="118" t="s">
        <v>112</v>
      </c>
      <c r="H52" s="209">
        <v>616500</v>
      </c>
      <c r="I52" s="210">
        <f t="shared" si="0"/>
        <v>0.0021452687843797375</v>
      </c>
    </row>
    <row r="53" spans="1:9" ht="12.75">
      <c r="A53" s="79">
        <v>3</v>
      </c>
      <c r="B53" s="80" t="s">
        <v>10</v>
      </c>
      <c r="C53" s="115">
        <v>5</v>
      </c>
      <c r="D53" s="116" t="s">
        <v>32</v>
      </c>
      <c r="E53" s="115">
        <v>51</v>
      </c>
      <c r="F53" s="117" t="s">
        <v>113</v>
      </c>
      <c r="G53" s="118" t="s">
        <v>114</v>
      </c>
      <c r="H53" s="209">
        <v>7273572</v>
      </c>
      <c r="I53" s="210">
        <f t="shared" si="0"/>
        <v>0.025310246492357656</v>
      </c>
    </row>
    <row r="54" spans="1:9" ht="12.75">
      <c r="A54" s="79">
        <v>4</v>
      </c>
      <c r="B54" s="80" t="s">
        <v>14</v>
      </c>
      <c r="C54" s="115">
        <v>9</v>
      </c>
      <c r="D54" s="116" t="s">
        <v>15</v>
      </c>
      <c r="E54" s="115">
        <v>53</v>
      </c>
      <c r="F54" s="117" t="s">
        <v>115</v>
      </c>
      <c r="G54" s="118" t="s">
        <v>116</v>
      </c>
      <c r="H54" s="209">
        <v>6067146</v>
      </c>
      <c r="I54" s="210">
        <f t="shared" si="0"/>
        <v>0.0211121799255059</v>
      </c>
    </row>
    <row r="55" spans="1:9" ht="12.75">
      <c r="A55" s="79">
        <v>3</v>
      </c>
      <c r="B55" s="80" t="s">
        <v>10</v>
      </c>
      <c r="C55" s="115">
        <v>5</v>
      </c>
      <c r="D55" s="116" t="s">
        <v>32</v>
      </c>
      <c r="E55" s="115">
        <v>54</v>
      </c>
      <c r="F55" s="117" t="s">
        <v>117</v>
      </c>
      <c r="G55" s="118" t="s">
        <v>118</v>
      </c>
      <c r="H55" s="209">
        <v>1805230</v>
      </c>
      <c r="I55" s="210">
        <f t="shared" si="0"/>
        <v>0.0062817576117207355</v>
      </c>
    </row>
    <row r="56" spans="1:9" ht="12.75">
      <c r="A56" s="79">
        <v>2</v>
      </c>
      <c r="B56" s="80" t="s">
        <v>43</v>
      </c>
      <c r="C56" s="115">
        <v>3</v>
      </c>
      <c r="D56" s="116" t="s">
        <v>44</v>
      </c>
      <c r="E56" s="115">
        <v>55</v>
      </c>
      <c r="F56" s="117" t="s">
        <v>119</v>
      </c>
      <c r="G56" s="118" t="s">
        <v>120</v>
      </c>
      <c r="H56" s="209">
        <v>5440367</v>
      </c>
      <c r="I56" s="210">
        <f t="shared" si="0"/>
        <v>0.01893114274236762</v>
      </c>
    </row>
    <row r="57" spans="1:9" ht="12.75">
      <c r="A57" s="86">
        <v>4</v>
      </c>
      <c r="B57" s="87" t="s">
        <v>14</v>
      </c>
      <c r="C57" s="119">
        <v>8</v>
      </c>
      <c r="D57" s="120" t="s">
        <v>18</v>
      </c>
      <c r="E57" s="119">
        <v>56</v>
      </c>
      <c r="F57" s="121" t="s">
        <v>121</v>
      </c>
      <c r="G57" s="122" t="s">
        <v>122</v>
      </c>
      <c r="H57" s="211">
        <v>499192</v>
      </c>
      <c r="I57" s="212">
        <f t="shared" si="0"/>
        <v>0.0017370657177811677</v>
      </c>
    </row>
    <row r="58" spans="1:8" ht="12.75">
      <c r="A58" s="3"/>
      <c r="B58" s="4"/>
      <c r="C58" s="3"/>
      <c r="D58" s="5"/>
      <c r="E58" s="3"/>
      <c r="F58" s="6"/>
      <c r="G58" s="7"/>
      <c r="H58" s="7"/>
    </row>
    <row r="59" spans="1:7" ht="12.75">
      <c r="A59" s="31"/>
      <c r="B59" s="4"/>
      <c r="C59" s="3"/>
      <c r="D59" s="5"/>
      <c r="E59" s="3"/>
      <c r="F59" s="6"/>
      <c r="G59" s="7"/>
    </row>
    <row r="60" spans="1:7" ht="12.75">
      <c r="A60" s="30"/>
      <c r="B60" s="4"/>
      <c r="C60" s="3"/>
      <c r="D60" s="5"/>
      <c r="E60" s="3"/>
      <c r="F60" s="6"/>
      <c r="G60" s="7"/>
    </row>
    <row r="61" spans="1:7" ht="12.75">
      <c r="A61" s="34"/>
      <c r="B61" s="4"/>
      <c r="C61" s="3"/>
      <c r="D61" s="5"/>
      <c r="E61" s="3"/>
      <c r="F61" s="6"/>
      <c r="G61" s="7"/>
    </row>
    <row r="62" spans="1:7" ht="12.75">
      <c r="A62" s="3"/>
      <c r="B62" s="4"/>
      <c r="C62" s="3"/>
      <c r="D62" s="5"/>
      <c r="E62" s="3"/>
      <c r="F62" s="6"/>
      <c r="G62" s="7"/>
    </row>
    <row r="63" ht="12.75">
      <c r="A63" s="31"/>
    </row>
    <row r="64" ht="12.75">
      <c r="A64" s="30"/>
    </row>
    <row r="65" ht="12.75">
      <c r="A65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5.28125" style="0" customWidth="1"/>
    <col min="5" max="5" width="8.00390625" style="0" customWidth="1"/>
    <col min="6" max="6" width="7.140625" style="0" customWidth="1"/>
    <col min="7" max="18" width="12.00390625" style="0" customWidth="1"/>
    <col min="19" max="24" width="9.140625" style="24" customWidth="1"/>
  </cols>
  <sheetData>
    <row r="1" spans="1:13" ht="12.75">
      <c r="A1" s="94" t="s">
        <v>185</v>
      </c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  <c r="M1" s="96"/>
    </row>
    <row r="2" spans="1:13" ht="12.75">
      <c r="A2" s="94" t="s">
        <v>149</v>
      </c>
      <c r="B2" s="95"/>
      <c r="C2" s="95"/>
      <c r="D2" s="95"/>
      <c r="E2" s="95"/>
      <c r="F2" s="95"/>
      <c r="G2" s="96"/>
      <c r="H2" s="96"/>
      <c r="I2" s="96"/>
      <c r="J2" s="96"/>
      <c r="K2" s="96"/>
      <c r="L2" s="96"/>
      <c r="M2" s="96"/>
    </row>
    <row r="3" ht="13.5" thickBot="1">
      <c r="A3" s="1"/>
    </row>
    <row r="4" spans="1:24" s="24" customFormat="1" ht="12.75" customHeight="1" thickTop="1">
      <c r="A4" s="54" t="s">
        <v>1</v>
      </c>
      <c r="B4" s="54"/>
      <c r="C4" s="54"/>
      <c r="D4" s="54"/>
      <c r="E4" s="54"/>
      <c r="F4" s="56"/>
      <c r="G4" s="57"/>
      <c r="H4" s="101" t="s">
        <v>168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9"/>
      <c r="T4" s="109"/>
      <c r="U4" s="109"/>
      <c r="V4" s="109"/>
      <c r="W4" s="109"/>
      <c r="X4" s="109"/>
    </row>
    <row r="5" spans="1:24" ht="12.75">
      <c r="A5" s="49"/>
      <c r="B5" s="70"/>
      <c r="C5" s="70"/>
      <c r="D5" s="70"/>
      <c r="E5" s="70"/>
      <c r="F5" s="75"/>
      <c r="G5" s="40"/>
      <c r="H5" s="103"/>
      <c r="I5" s="103" t="s">
        <v>175</v>
      </c>
      <c r="J5" s="103"/>
      <c r="K5" s="103"/>
      <c r="L5" s="103"/>
      <c r="M5" s="103"/>
      <c r="N5" s="103"/>
      <c r="O5" s="103"/>
      <c r="P5" s="103"/>
      <c r="Q5" s="103"/>
      <c r="R5" s="104"/>
      <c r="S5" s="98"/>
      <c r="T5" s="98"/>
      <c r="U5" s="98"/>
      <c r="V5" s="98"/>
      <c r="W5" s="98"/>
      <c r="X5" s="98"/>
    </row>
    <row r="6" spans="1:24" ht="12.75">
      <c r="A6" s="52" t="s">
        <v>155</v>
      </c>
      <c r="B6" s="50" t="s">
        <v>155</v>
      </c>
      <c r="C6" s="50" t="s">
        <v>155</v>
      </c>
      <c r="D6" s="50"/>
      <c r="E6" s="50" t="s">
        <v>156</v>
      </c>
      <c r="F6" s="50"/>
      <c r="G6" s="99"/>
      <c r="H6" s="105"/>
      <c r="I6" s="105" t="s">
        <v>176</v>
      </c>
      <c r="J6" s="105" t="s">
        <v>170</v>
      </c>
      <c r="K6" s="105" t="s">
        <v>172</v>
      </c>
      <c r="L6" s="105" t="s">
        <v>173</v>
      </c>
      <c r="M6" s="105"/>
      <c r="N6" s="105" t="s">
        <v>177</v>
      </c>
      <c r="O6" s="105" t="s">
        <v>179</v>
      </c>
      <c r="P6" s="105" t="s">
        <v>181</v>
      </c>
      <c r="Q6" s="105" t="s">
        <v>183</v>
      </c>
      <c r="R6" s="106"/>
      <c r="S6" s="98"/>
      <c r="T6" s="98"/>
      <c r="U6" s="98"/>
      <c r="V6" s="98"/>
      <c r="W6" s="98"/>
      <c r="X6" s="98"/>
    </row>
    <row r="7" spans="1:24" ht="12.75">
      <c r="A7" s="53" t="s">
        <v>159</v>
      </c>
      <c r="B7" s="51" t="s">
        <v>157</v>
      </c>
      <c r="C7" s="51" t="s">
        <v>158</v>
      </c>
      <c r="D7" s="51" t="s">
        <v>4</v>
      </c>
      <c r="E7" s="51" t="s">
        <v>5</v>
      </c>
      <c r="F7" s="51" t="s">
        <v>5</v>
      </c>
      <c r="G7" s="100" t="s">
        <v>6</v>
      </c>
      <c r="H7" s="107" t="s">
        <v>7</v>
      </c>
      <c r="I7" s="107" t="s">
        <v>169</v>
      </c>
      <c r="J7" s="107" t="s">
        <v>169</v>
      </c>
      <c r="K7" s="107" t="s">
        <v>171</v>
      </c>
      <c r="L7" s="107" t="s">
        <v>174</v>
      </c>
      <c r="M7" s="107" t="s">
        <v>2</v>
      </c>
      <c r="N7" s="107" t="s">
        <v>178</v>
      </c>
      <c r="O7" s="107" t="s">
        <v>180</v>
      </c>
      <c r="P7" s="107" t="s">
        <v>182</v>
      </c>
      <c r="Q7" s="107" t="s">
        <v>184</v>
      </c>
      <c r="R7" s="108" t="s">
        <v>3</v>
      </c>
      <c r="S7" s="98"/>
      <c r="T7" s="98"/>
      <c r="U7" s="98"/>
      <c r="V7" s="98"/>
      <c r="W7" s="98"/>
      <c r="X7" s="98"/>
    </row>
    <row r="8" spans="1:24" ht="12.75">
      <c r="A8" s="49"/>
      <c r="B8" s="70"/>
      <c r="C8" s="70"/>
      <c r="D8" s="70"/>
      <c r="E8" s="70"/>
      <c r="F8" s="70"/>
      <c r="G8" s="70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98"/>
      <c r="T8" s="98"/>
      <c r="U8" s="98"/>
      <c r="V8" s="98"/>
      <c r="W8" s="98"/>
      <c r="X8" s="98"/>
    </row>
    <row r="9" spans="1:24" ht="12.75">
      <c r="A9" s="74"/>
      <c r="B9" s="75"/>
      <c r="C9" s="75"/>
      <c r="D9" s="75"/>
      <c r="E9" s="75">
        <v>0</v>
      </c>
      <c r="F9" s="75" t="s">
        <v>8</v>
      </c>
      <c r="G9" s="114" t="s">
        <v>9</v>
      </c>
      <c r="H9" s="68">
        <f>SUM(I9:R9)</f>
        <v>6007.096681369408</v>
      </c>
      <c r="I9" s="68">
        <f>'Per capita Adjusted RES'!I8/'Per capita Adjusted RES'!I$8*'Actual Expenditures'!U$8</f>
        <v>1427.1202416054946</v>
      </c>
      <c r="J9" s="68">
        <f>'Per capita Adjusted RES'!J8/'Per capita Adjusted RES'!J$8*'Actual Expenditures'!V$8</f>
        <v>545.3978282996948</v>
      </c>
      <c r="K9" s="68">
        <f>'Per capita Adjusted RES'!K8/'Per capita Adjusted RES'!K$8*'Actual Expenditures'!W$8</f>
        <v>973.3355860801418</v>
      </c>
      <c r="L9" s="68">
        <f>'Per capita Adjusted RES'!L8/'Per capita Adjusted RES'!L$8*'Actual Expenditures'!X$8</f>
        <v>509.8197721242953</v>
      </c>
      <c r="M9" s="68">
        <f>'Per capita Adjusted RES'!M8/'Per capita Adjusted RES'!M$8*'Actual Expenditures'!Y$8</f>
        <v>400.95628600935004</v>
      </c>
      <c r="N9" s="68">
        <f>'Per capita Adjusted RES'!N8/'Per capita Adjusted RES'!N$8*'Actual Expenditures'!Z$8</f>
        <v>412.40355855446074</v>
      </c>
      <c r="O9" s="68">
        <f>'Per capita Adjusted RES'!O8/'Per capita Adjusted RES'!O$8*'Actual Expenditures'!AA$8</f>
        <v>464.1553789542145</v>
      </c>
      <c r="P9" s="68">
        <f>'Per capita Adjusted RES'!P8/'Per capita Adjusted RES'!P$8*'Actual Expenditures'!AB$8</f>
        <v>321.515834604711</v>
      </c>
      <c r="Q9" s="68">
        <f>'Per capita Adjusted RES'!Q8/'Per capita Adjusted RES'!Q$8*'Actual Expenditures'!AC$8</f>
        <v>261.16053292680147</v>
      </c>
      <c r="R9" s="78">
        <f>'Per capita Adjusted RES'!R8/'Per capita Adjusted RES'!R$8*'Actual Expenditures'!AD$8</f>
        <v>691.2316622102434</v>
      </c>
      <c r="S9" s="25"/>
      <c r="T9" s="25"/>
      <c r="U9" s="25"/>
      <c r="V9" s="25"/>
      <c r="W9" s="25"/>
      <c r="X9" s="25"/>
    </row>
    <row r="10" spans="1:24" ht="12.75">
      <c r="A10" s="79">
        <v>3</v>
      </c>
      <c r="B10" s="80" t="s">
        <v>10</v>
      </c>
      <c r="C10" s="115">
        <v>6</v>
      </c>
      <c r="D10" s="116" t="s">
        <v>11</v>
      </c>
      <c r="E10" s="115">
        <v>1</v>
      </c>
      <c r="F10" s="117" t="s">
        <v>12</v>
      </c>
      <c r="G10" s="118" t="s">
        <v>13</v>
      </c>
      <c r="H10" s="69">
        <f aca="true" t="shared" si="0" ref="H10:H59">SUM(I10:R10)</f>
        <v>6492.296656159265</v>
      </c>
      <c r="I10" s="69">
        <f>'Per capita Adjusted RES'!I9/'Per capita Adjusted RES'!I$8*'Actual Expenditures'!U$8</f>
        <v>1386.1306777740094</v>
      </c>
      <c r="J10" s="69">
        <f>'Per capita Adjusted RES'!J9/'Per capita Adjusted RES'!J$8*'Actual Expenditures'!V$8</f>
        <v>540.9750079159363</v>
      </c>
      <c r="K10" s="69">
        <f>'Per capita Adjusted RES'!K9/'Per capita Adjusted RES'!K$8*'Actual Expenditures'!$W$8</f>
        <v>1231.4412280161032</v>
      </c>
      <c r="L10" s="69">
        <f>'Per capita Adjusted RES'!L9/'Per capita Adjusted RES'!L$8*'Actual Expenditures'!X$8</f>
        <v>644.3635180408535</v>
      </c>
      <c r="M10" s="69">
        <f>'Per capita Adjusted RES'!M9/'Per capita Adjusted RES'!M$8*'Actual Expenditures'!Y$8</f>
        <v>530.1196021633054</v>
      </c>
      <c r="N10" s="69">
        <f>'Per capita Adjusted RES'!N9/'Per capita Adjusted RES'!N$8*'Actual Expenditures'!Z$8</f>
        <v>456.3284169363332</v>
      </c>
      <c r="O10" s="69">
        <f>'Per capita Adjusted RES'!O9/'Per capita Adjusted RES'!O$8*'Actual Expenditures'!AA$8</f>
        <v>456.7287651225953</v>
      </c>
      <c r="P10" s="69">
        <f>'Per capita Adjusted RES'!P9/'Per capita Adjusted RES'!P$8*'Actual Expenditures'!AB$8</f>
        <v>309.7352504791795</v>
      </c>
      <c r="Q10" s="69">
        <f>'Per capita Adjusted RES'!Q9/'Per capita Adjusted RES'!Q$8*'Actual Expenditures'!AC$8</f>
        <v>261.16053292680147</v>
      </c>
      <c r="R10" s="85">
        <f>'Per capita Adjusted RES'!R9/'Per capita Adjusted RES'!R$8*'Actual Expenditures'!AD$8</f>
        <v>675.3136567841464</v>
      </c>
      <c r="S10" s="26"/>
      <c r="T10" s="26"/>
      <c r="U10" s="26"/>
      <c r="V10" s="26"/>
      <c r="W10" s="26"/>
      <c r="X10" s="26"/>
    </row>
    <row r="11" spans="1:24" ht="12.75">
      <c r="A11" s="79">
        <v>4</v>
      </c>
      <c r="B11" s="80" t="s">
        <v>14</v>
      </c>
      <c r="C11" s="115">
        <v>9</v>
      </c>
      <c r="D11" s="116" t="s">
        <v>15</v>
      </c>
      <c r="E11" s="115">
        <v>2</v>
      </c>
      <c r="F11" s="117" t="s">
        <v>16</v>
      </c>
      <c r="G11" s="118" t="s">
        <v>17</v>
      </c>
      <c r="H11" s="69">
        <f t="shared" si="0"/>
        <v>5994.751268262848</v>
      </c>
      <c r="I11" s="69">
        <f>'Per capita Adjusted RES'!I10/'Per capita Adjusted RES'!I$8*'Actual Expenditures'!U$8</f>
        <v>1847.8526430376512</v>
      </c>
      <c r="J11" s="69">
        <f>'Per capita Adjusted RES'!J10/'Per capita Adjusted RES'!J$8*'Actual Expenditures'!V$8</f>
        <v>516.8422883218826</v>
      </c>
      <c r="K11" s="69">
        <f>'Per capita Adjusted RES'!K10/'Per capita Adjusted RES'!K$8*'Actual Expenditures'!W$8</f>
        <v>585.9233003410279</v>
      </c>
      <c r="L11" s="69">
        <f>'Per capita Adjusted RES'!L10/'Per capita Adjusted RES'!L$8*'Actual Expenditures'!X$8</f>
        <v>426.9753773727219</v>
      </c>
      <c r="M11" s="69">
        <f>'Per capita Adjusted RES'!M10/'Per capita Adjusted RES'!M$8*'Actual Expenditures'!Y$8</f>
        <v>369.9962161164539</v>
      </c>
      <c r="N11" s="69">
        <f>'Per capita Adjusted RES'!N10/'Per capita Adjusted RES'!N$8*'Actual Expenditures'!Z$8</f>
        <v>450.99621021896047</v>
      </c>
      <c r="O11" s="69">
        <f>'Per capita Adjusted RES'!O10/'Per capita Adjusted RES'!O$8*'Actual Expenditures'!AA$8</f>
        <v>476.43999994921296</v>
      </c>
      <c r="P11" s="69">
        <f>'Per capita Adjusted RES'!P10/'Per capita Adjusted RES'!P$8*'Actual Expenditures'!AB$8</f>
        <v>341.0025097386322</v>
      </c>
      <c r="Q11" s="69">
        <f>'Per capita Adjusted RES'!Q10/'Per capita Adjusted RES'!Q$8*'Actual Expenditures'!AC$8</f>
        <v>261.16053292680147</v>
      </c>
      <c r="R11" s="85">
        <f>'Per capita Adjusted RES'!R10/'Per capita Adjusted RES'!R$8*'Actual Expenditures'!AD$8</f>
        <v>717.5621902395033</v>
      </c>
      <c r="S11" s="26"/>
      <c r="T11" s="26"/>
      <c r="U11" s="26"/>
      <c r="V11" s="26"/>
      <c r="W11" s="26"/>
      <c r="X11" s="26"/>
    </row>
    <row r="12" spans="1:24" ht="12.75">
      <c r="A12" s="79">
        <v>4</v>
      </c>
      <c r="B12" s="80" t="s">
        <v>14</v>
      </c>
      <c r="C12" s="115">
        <v>8</v>
      </c>
      <c r="D12" s="116" t="s">
        <v>18</v>
      </c>
      <c r="E12" s="115">
        <v>4</v>
      </c>
      <c r="F12" s="117" t="s">
        <v>19</v>
      </c>
      <c r="G12" s="118" t="s">
        <v>20</v>
      </c>
      <c r="H12" s="69">
        <f t="shared" si="0"/>
        <v>6127.856931087442</v>
      </c>
      <c r="I12" s="69">
        <f>'Per capita Adjusted RES'!I11/'Per capita Adjusted RES'!I$8*'Actual Expenditures'!U$8</f>
        <v>1559.8215956778504</v>
      </c>
      <c r="J12" s="69">
        <f>'Per capita Adjusted RES'!J11/'Per capita Adjusted RES'!J$8*'Actual Expenditures'!V$8</f>
        <v>525.5150643235396</v>
      </c>
      <c r="K12" s="69">
        <f>'Per capita Adjusted RES'!K11/'Per capita Adjusted RES'!K$8*'Actual Expenditures'!W$8</f>
        <v>1059.8103947553848</v>
      </c>
      <c r="L12" s="69">
        <f>'Per capita Adjusted RES'!L11/'Per capita Adjusted RES'!L$8*'Actual Expenditures'!X$8</f>
        <v>481.41848947152647</v>
      </c>
      <c r="M12" s="69">
        <f>'Per capita Adjusted RES'!M11/'Per capita Adjusted RES'!M$8*'Actual Expenditures'!Y$8</f>
        <v>367.1176872136725</v>
      </c>
      <c r="N12" s="69">
        <f>'Per capita Adjusted RES'!N11/'Per capita Adjusted RES'!N$8*'Actual Expenditures'!Z$8</f>
        <v>433.658872704787</v>
      </c>
      <c r="O12" s="69">
        <f>'Per capita Adjusted RES'!O11/'Per capita Adjusted RES'!O$8*'Actual Expenditures'!AA$8</f>
        <v>456.21638388053714</v>
      </c>
      <c r="P12" s="69">
        <f>'Per capita Adjusted RES'!P11/'Per capita Adjusted RES'!P$8*'Actual Expenditures'!AB$8</f>
        <v>308.92247759731646</v>
      </c>
      <c r="Q12" s="69">
        <f>'Per capita Adjusted RES'!Q11/'Per capita Adjusted RES'!Q$8*'Actual Expenditures'!AC$8</f>
        <v>261.16053292680147</v>
      </c>
      <c r="R12" s="85">
        <f>'Per capita Adjusted RES'!R11/'Per capita Adjusted RES'!R$8*'Actual Expenditures'!AD$8</f>
        <v>674.2154325360259</v>
      </c>
      <c r="S12" s="26"/>
      <c r="T12" s="26"/>
      <c r="U12" s="26"/>
      <c r="V12" s="26"/>
      <c r="W12" s="26"/>
      <c r="X12" s="26"/>
    </row>
    <row r="13" spans="1:24" ht="12.75">
      <c r="A13" s="79">
        <v>3</v>
      </c>
      <c r="B13" s="80" t="s">
        <v>10</v>
      </c>
      <c r="C13" s="115">
        <v>7</v>
      </c>
      <c r="D13" s="116" t="s">
        <v>21</v>
      </c>
      <c r="E13" s="115">
        <v>5</v>
      </c>
      <c r="F13" s="117" t="s">
        <v>22</v>
      </c>
      <c r="G13" s="118" t="s">
        <v>23</v>
      </c>
      <c r="H13" s="69">
        <f t="shared" si="0"/>
        <v>6539.017097408858</v>
      </c>
      <c r="I13" s="69">
        <f>'Per capita Adjusted RES'!I12/'Per capita Adjusted RES'!I$8*'Actual Expenditures'!U$8</f>
        <v>1395.176259078652</v>
      </c>
      <c r="J13" s="69">
        <f>'Per capita Adjusted RES'!J12/'Per capita Adjusted RES'!J$8*'Actual Expenditures'!V$8</f>
        <v>499.8805078860121</v>
      </c>
      <c r="K13" s="69">
        <f>'Per capita Adjusted RES'!K12/'Per capita Adjusted RES'!K$8*'Actual Expenditures'!W$8</f>
        <v>1497.0129452422188</v>
      </c>
      <c r="L13" s="69">
        <f>'Per capita Adjusted RES'!L12/'Per capita Adjusted RES'!L$8*'Actual Expenditures'!X$8</f>
        <v>623.8561736786185</v>
      </c>
      <c r="M13" s="69">
        <f>'Per capita Adjusted RES'!M12/'Per capita Adjusted RES'!M$8*'Actual Expenditures'!Y$8</f>
        <v>530.6696850237684</v>
      </c>
      <c r="N13" s="69">
        <f>'Per capita Adjusted RES'!N12/'Per capita Adjusted RES'!N$8*'Actual Expenditures'!Z$8</f>
        <v>357.14186508017565</v>
      </c>
      <c r="O13" s="69">
        <f>'Per capita Adjusted RES'!O12/'Per capita Adjusted RES'!O$8*'Actual Expenditures'!AA$8</f>
        <v>442.423541821172</v>
      </c>
      <c r="P13" s="69">
        <f>'Per capita Adjusted RES'!P12/'Per capita Adjusted RES'!P$8*'Actual Expenditures'!AB$8</f>
        <v>287.0433628493918</v>
      </c>
      <c r="Q13" s="69">
        <f>'Per capita Adjusted RES'!Q12/'Per capita Adjusted RES'!Q$8*'Actual Expenditures'!AC$8</f>
        <v>261.1605329268014</v>
      </c>
      <c r="R13" s="85">
        <f>'Per capita Adjusted RES'!R12/'Per capita Adjusted RES'!R$8*'Actual Expenditures'!AD$8</f>
        <v>644.6522238220472</v>
      </c>
      <c r="S13" s="26"/>
      <c r="T13" s="26"/>
      <c r="U13" s="26"/>
      <c r="V13" s="26"/>
      <c r="W13" s="26"/>
      <c r="X13" s="26"/>
    </row>
    <row r="14" spans="1:24" ht="12.75">
      <c r="A14" s="79">
        <v>4</v>
      </c>
      <c r="B14" s="80" t="s">
        <v>14</v>
      </c>
      <c r="C14" s="115">
        <v>9</v>
      </c>
      <c r="D14" s="116" t="s">
        <v>15</v>
      </c>
      <c r="E14" s="115">
        <v>6</v>
      </c>
      <c r="F14" s="117" t="s">
        <v>24</v>
      </c>
      <c r="G14" s="118" t="s">
        <v>25</v>
      </c>
      <c r="H14" s="69">
        <f t="shared" si="0"/>
        <v>6210.716232186886</v>
      </c>
      <c r="I14" s="69">
        <f>'Per capita Adjusted RES'!I13/'Per capita Adjusted RES'!I$8*'Actual Expenditures'!U$8</f>
        <v>1604.0240140203778</v>
      </c>
      <c r="J14" s="69">
        <f>'Per capita Adjusted RES'!J13/'Per capita Adjusted RES'!J$8*'Actual Expenditures'!V$8</f>
        <v>586.2066658334593</v>
      </c>
      <c r="K14" s="69">
        <f>'Per capita Adjusted RES'!K13/'Per capita Adjusted RES'!K$8*'Actual Expenditures'!W$8</f>
        <v>960.305995955943</v>
      </c>
      <c r="L14" s="69">
        <f>'Per capita Adjusted RES'!L13/'Per capita Adjusted RES'!L$8*'Actual Expenditures'!X$8</f>
        <v>464.29259466610694</v>
      </c>
      <c r="M14" s="69">
        <f>'Per capita Adjusted RES'!M13/'Per capita Adjusted RES'!M$8*'Actual Expenditures'!Y$8</f>
        <v>338.6362279372086</v>
      </c>
      <c r="N14" s="69">
        <f>'Per capita Adjusted RES'!N13/'Per capita Adjusted RES'!N$8*'Actual Expenditures'!Z$8</f>
        <v>468.8842642032282</v>
      </c>
      <c r="O14" s="69">
        <f>'Per capita Adjusted RES'!O13/'Per capita Adjusted RES'!O$8*'Actual Expenditures'!AA$8</f>
        <v>474.7910869837997</v>
      </c>
      <c r="P14" s="69">
        <f>'Per capita Adjusted RES'!P13/'Per capita Adjusted RES'!P$8*'Actual Expenditures'!AB$8</f>
        <v>338.386895362397</v>
      </c>
      <c r="Q14" s="69">
        <f>'Per capita Adjusted RES'!Q13/'Per capita Adjusted RES'!Q$8*'Actual Expenditures'!AC$8</f>
        <v>261.16053292680147</v>
      </c>
      <c r="R14" s="85">
        <f>'Per capita Adjusted RES'!R13/'Per capita Adjusted RES'!R$8*'Actual Expenditures'!AD$8</f>
        <v>714.027954297564</v>
      </c>
      <c r="S14" s="26"/>
      <c r="T14" s="26"/>
      <c r="U14" s="26"/>
      <c r="V14" s="26"/>
      <c r="W14" s="26"/>
      <c r="X14" s="26"/>
    </row>
    <row r="15" spans="1:24" ht="12.75">
      <c r="A15" s="79">
        <v>4</v>
      </c>
      <c r="B15" s="80" t="s">
        <v>14</v>
      </c>
      <c r="C15" s="115">
        <v>8</v>
      </c>
      <c r="D15" s="116" t="s">
        <v>18</v>
      </c>
      <c r="E15" s="115">
        <v>8</v>
      </c>
      <c r="F15" s="117" t="s">
        <v>26</v>
      </c>
      <c r="G15" s="118" t="s">
        <v>27</v>
      </c>
      <c r="H15" s="69">
        <f t="shared" si="0"/>
        <v>5609.848584435235</v>
      </c>
      <c r="I15" s="69">
        <f>'Per capita Adjusted RES'!I14/'Per capita Adjusted RES'!I$8*'Actual Expenditures'!U$8</f>
        <v>1429.7435583113377</v>
      </c>
      <c r="J15" s="69">
        <f>'Per capita Adjusted RES'!J14/'Per capita Adjusted RES'!J$8*'Actual Expenditures'!V$8</f>
        <v>552.8637263477556</v>
      </c>
      <c r="K15" s="69">
        <f>'Per capita Adjusted RES'!K14/'Per capita Adjusted RES'!K$8*'Actual Expenditures'!W$8</f>
        <v>660.105817158738</v>
      </c>
      <c r="L15" s="69">
        <f>'Per capita Adjusted RES'!L14/'Per capita Adjusted RES'!L$8*'Actual Expenditures'!X$8</f>
        <v>442.1143974322263</v>
      </c>
      <c r="M15" s="69">
        <f>'Per capita Adjusted RES'!M14/'Per capita Adjusted RES'!M$8*'Actual Expenditures'!Y$8</f>
        <v>422.3512346598565</v>
      </c>
      <c r="N15" s="69">
        <f>'Per capita Adjusted RES'!N14/'Per capita Adjusted RES'!N$8*'Actual Expenditures'!Z$8</f>
        <v>367.9648631645282</v>
      </c>
      <c r="O15" s="69">
        <f>'Per capita Adjusted RES'!O14/'Per capita Adjusted RES'!O$8*'Actual Expenditures'!AA$8</f>
        <v>463.44529912725676</v>
      </c>
      <c r="P15" s="69">
        <f>'Per capita Adjusted RES'!P14/'Per capita Adjusted RES'!P$8*'Actual Expenditures'!AB$8</f>
        <v>320.3894592030841</v>
      </c>
      <c r="Q15" s="69">
        <f>'Per capita Adjusted RES'!Q14/'Per capita Adjusted RES'!Q$8*'Actual Expenditures'!AC$8</f>
        <v>261.16053292680147</v>
      </c>
      <c r="R15" s="85">
        <f>'Per capita Adjusted RES'!R14/'Per capita Adjusted RES'!R$8*'Actual Expenditures'!AD$8</f>
        <v>689.7096961036513</v>
      </c>
      <c r="S15" s="26"/>
      <c r="T15" s="26"/>
      <c r="U15" s="26"/>
      <c r="V15" s="26"/>
      <c r="W15" s="26"/>
      <c r="X15" s="26"/>
    </row>
    <row r="16" spans="1:24" ht="12.75">
      <c r="A16" s="79">
        <v>1</v>
      </c>
      <c r="B16" s="80" t="s">
        <v>28</v>
      </c>
      <c r="C16" s="115">
        <v>1</v>
      </c>
      <c r="D16" s="116" t="s">
        <v>29</v>
      </c>
      <c r="E16" s="115">
        <v>9</v>
      </c>
      <c r="F16" s="117" t="s">
        <v>30</v>
      </c>
      <c r="G16" s="118" t="s">
        <v>31</v>
      </c>
      <c r="H16" s="69">
        <f t="shared" si="0"/>
        <v>5772.323947856038</v>
      </c>
      <c r="I16" s="69">
        <f>'Per capita Adjusted RES'!I15/'Per capita Adjusted RES'!I$8*'Actual Expenditures'!U$8</f>
        <v>1473.9557285986682</v>
      </c>
      <c r="J16" s="69">
        <f>'Per capita Adjusted RES'!J15/'Per capita Adjusted RES'!J$8*'Actual Expenditures'!V$8</f>
        <v>525.2422415246482</v>
      </c>
      <c r="K16" s="69">
        <f>'Per capita Adjusted RES'!K15/'Per capita Adjusted RES'!K$8*'Actual Expenditures'!W$8</f>
        <v>719.7976396860151</v>
      </c>
      <c r="L16" s="69">
        <f>'Per capita Adjusted RES'!L15/'Per capita Adjusted RES'!L$8*'Actual Expenditures'!X$8</f>
        <v>499.5465374867253</v>
      </c>
      <c r="M16" s="69">
        <f>'Per capita Adjusted RES'!M15/'Per capita Adjusted RES'!M$8*'Actual Expenditures'!Y$8</f>
        <v>349.14134748481877</v>
      </c>
      <c r="N16" s="69">
        <f>'Per capita Adjusted RES'!N15/'Per capita Adjusted RES'!N$8*'Actual Expenditures'!Z$8</f>
        <v>364.3444934810212</v>
      </c>
      <c r="O16" s="69">
        <f>'Per capita Adjusted RES'!O15/'Per capita Adjusted RES'!O$8*'Actual Expenditures'!AA$8</f>
        <v>485.77067519201995</v>
      </c>
      <c r="P16" s="69">
        <f>'Per capita Adjusted RES'!P15/'Per capita Adjusted RES'!P$8*'Actual Expenditures'!AB$8</f>
        <v>355.8034415142833</v>
      </c>
      <c r="Q16" s="69">
        <f>'Per capita Adjusted RES'!Q15/'Per capita Adjusted RES'!Q$8*'Actual Expenditures'!AC$8</f>
        <v>261.16053292680147</v>
      </c>
      <c r="R16" s="85">
        <f>'Per capita Adjusted RES'!R15/'Per capita Adjusted RES'!R$8*'Actual Expenditures'!AD$8</f>
        <v>737.5613099610374</v>
      </c>
      <c r="S16" s="26"/>
      <c r="T16" s="26"/>
      <c r="U16" s="26"/>
      <c r="V16" s="26"/>
      <c r="W16" s="26"/>
      <c r="X16" s="26"/>
    </row>
    <row r="17" spans="1:24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10</v>
      </c>
      <c r="F17" s="117" t="s">
        <v>33</v>
      </c>
      <c r="G17" s="118" t="s">
        <v>34</v>
      </c>
      <c r="H17" s="69">
        <f t="shared" si="0"/>
        <v>5557.27520382117</v>
      </c>
      <c r="I17" s="69">
        <f>'Per capita Adjusted RES'!I16/'Per capita Adjusted RES'!I$8*'Actual Expenditures'!U$8</f>
        <v>1265.9076979088748</v>
      </c>
      <c r="J17" s="69">
        <f>'Per capita Adjusted RES'!J16/'Per capita Adjusted RES'!J$8*'Actual Expenditures'!V$8</f>
        <v>565.3888827758387</v>
      </c>
      <c r="K17" s="69">
        <f>'Per capita Adjusted RES'!K16/'Per capita Adjusted RES'!K$8*'Actual Expenditures'!W$8</f>
        <v>666.7432625810185</v>
      </c>
      <c r="L17" s="69">
        <f>'Per capita Adjusted RES'!L16/'Per capita Adjusted RES'!L$8*'Actual Expenditures'!X$8</f>
        <v>507.23152879828865</v>
      </c>
      <c r="M17" s="69">
        <f>'Per capita Adjusted RES'!M16/'Per capita Adjusted RES'!M$8*'Actual Expenditures'!Y$8</f>
        <v>411.6406675555152</v>
      </c>
      <c r="N17" s="69">
        <f>'Per capita Adjusted RES'!N16/'Per capita Adjusted RES'!N$8*'Actual Expenditures'!Z$8</f>
        <v>367.75971768689914</v>
      </c>
      <c r="O17" s="69">
        <f>'Per capita Adjusted RES'!O16/'Per capita Adjusted RES'!O$8*'Actual Expenditures'!AA$8</f>
        <v>471.45826969653035</v>
      </c>
      <c r="P17" s="69">
        <f>'Per capita Adjusted RES'!P16/'Per capita Adjusted RES'!P$8*'Actual Expenditures'!AB$8</f>
        <v>333.10016101510394</v>
      </c>
      <c r="Q17" s="69">
        <f>'Per capita Adjusted RES'!Q16/'Per capita Adjusted RES'!Q$8*'Actual Expenditures'!AC$8</f>
        <v>261.16053292680147</v>
      </c>
      <c r="R17" s="85">
        <f>'Per capita Adjusted RES'!R16/'Per capita Adjusted RES'!R$8*'Actual Expenditures'!AD$8</f>
        <v>706.8844828762988</v>
      </c>
      <c r="S17" s="26"/>
      <c r="T17" s="26"/>
      <c r="U17" s="26"/>
      <c r="V17" s="26"/>
      <c r="W17" s="26"/>
      <c r="X17" s="26"/>
    </row>
    <row r="18" spans="1:24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12</v>
      </c>
      <c r="F18" s="117" t="s">
        <v>35</v>
      </c>
      <c r="G18" s="118" t="s">
        <v>36</v>
      </c>
      <c r="H18" s="69">
        <f t="shared" si="0"/>
        <v>5666.468428886212</v>
      </c>
      <c r="I18" s="69">
        <f>'Per capita Adjusted RES'!I17/'Per capita Adjusted RES'!I$8*'Actual Expenditures'!U$8</f>
        <v>1209.556816269559</v>
      </c>
      <c r="J18" s="69">
        <f>'Per capita Adjusted RES'!J17/'Per capita Adjusted RES'!J$8*'Actual Expenditures'!V$8</f>
        <v>445.28579693725385</v>
      </c>
      <c r="K18" s="69">
        <f>'Per capita Adjusted RES'!K17/'Per capita Adjusted RES'!K$8*'Actual Expenditures'!W$8</f>
        <v>1102.4529569220635</v>
      </c>
      <c r="L18" s="69">
        <f>'Per capita Adjusted RES'!L17/'Per capita Adjusted RES'!L$8*'Actual Expenditures'!X$8</f>
        <v>513.6508020401751</v>
      </c>
      <c r="M18" s="69">
        <f>'Per capita Adjusted RES'!M17/'Per capita Adjusted RES'!M$8*'Actual Expenditures'!Y$8</f>
        <v>367.14576599138735</v>
      </c>
      <c r="N18" s="69">
        <f>'Per capita Adjusted RES'!N17/'Per capita Adjusted RES'!N$8*'Actual Expenditures'!Z$8</f>
        <v>357.2701045532773</v>
      </c>
      <c r="O18" s="69">
        <f>'Per capita Adjusted RES'!O17/'Per capita Adjusted RES'!O$8*'Actual Expenditures'!AA$8</f>
        <v>449.9984378685211</v>
      </c>
      <c r="P18" s="69">
        <f>'Per capita Adjusted RES'!P17/'Per capita Adjusted RES'!P$8*'Actual Expenditures'!AB$8</f>
        <v>299.05916199435615</v>
      </c>
      <c r="Q18" s="69">
        <f>'Per capita Adjusted RES'!Q17/'Per capita Adjusted RES'!Q$8*'Actual Expenditures'!AC$8</f>
        <v>261.1605329268015</v>
      </c>
      <c r="R18" s="85">
        <f>'Per capita Adjusted RES'!R17/'Per capita Adjusted RES'!R$8*'Actual Expenditures'!AD$8</f>
        <v>660.8880533828171</v>
      </c>
      <c r="S18" s="26"/>
      <c r="T18" s="26"/>
      <c r="U18" s="26"/>
      <c r="V18" s="26"/>
      <c r="W18" s="26"/>
      <c r="X18" s="26"/>
    </row>
    <row r="19" spans="1:24" ht="12.75">
      <c r="A19" s="79">
        <v>3</v>
      </c>
      <c r="B19" s="80" t="s">
        <v>10</v>
      </c>
      <c r="C19" s="115">
        <v>5</v>
      </c>
      <c r="D19" s="116" t="s">
        <v>32</v>
      </c>
      <c r="E19" s="115">
        <v>13</v>
      </c>
      <c r="F19" s="117" t="s">
        <v>37</v>
      </c>
      <c r="G19" s="118" t="s">
        <v>38</v>
      </c>
      <c r="H19" s="69">
        <f t="shared" si="0"/>
        <v>6296.929535977106</v>
      </c>
      <c r="I19" s="69">
        <f>'Per capita Adjusted RES'!I18/'Per capita Adjusted RES'!I$8*'Actual Expenditures'!U$8</f>
        <v>1528.0371034560594</v>
      </c>
      <c r="J19" s="69">
        <f>'Per capita Adjusted RES'!J18/'Per capita Adjusted RES'!J$8*'Actual Expenditures'!V$8</f>
        <v>564.0060523260063</v>
      </c>
      <c r="K19" s="69">
        <f>'Per capita Adjusted RES'!K18/'Per capita Adjusted RES'!K$8*'Actual Expenditures'!W$8</f>
        <v>985.8854381883059</v>
      </c>
      <c r="L19" s="69">
        <f>'Per capita Adjusted RES'!L18/'Per capita Adjusted RES'!L$8*'Actual Expenditures'!X$8</f>
        <v>520.0996752271961</v>
      </c>
      <c r="M19" s="69">
        <f>'Per capita Adjusted RES'!M18/'Per capita Adjusted RES'!M$8*'Actual Expenditures'!Y$8</f>
        <v>499.56365205720556</v>
      </c>
      <c r="N19" s="69">
        <f>'Per capita Adjusted RES'!N18/'Per capita Adjusted RES'!N$8*'Actual Expenditures'!Z$8</f>
        <v>457.59827009025946</v>
      </c>
      <c r="O19" s="69">
        <f>'Per capita Adjusted RES'!O18/'Per capita Adjusted RES'!O$8*'Actual Expenditures'!AA$8</f>
        <v>464.93259172560687</v>
      </c>
      <c r="P19" s="69">
        <f>'Per capita Adjusted RES'!P18/'Per capita Adjusted RES'!P$8*'Actual Expenditures'!AB$8</f>
        <v>322.7487007055229</v>
      </c>
      <c r="Q19" s="69">
        <f>'Per capita Adjusted RES'!Q18/'Per capita Adjusted RES'!Q$8*'Actual Expenditures'!AC$8</f>
        <v>261.16053292680147</v>
      </c>
      <c r="R19" s="85">
        <f>'Per capita Adjusted RES'!R18/'Per capita Adjusted RES'!R$8*'Actual Expenditures'!AD$8</f>
        <v>692.897519274143</v>
      </c>
      <c r="S19" s="26"/>
      <c r="T19" s="26"/>
      <c r="U19" s="26"/>
      <c r="V19" s="26"/>
      <c r="W19" s="26"/>
      <c r="X19" s="26"/>
    </row>
    <row r="20" spans="1:24" ht="12.75">
      <c r="A20" s="79">
        <v>4</v>
      </c>
      <c r="B20" s="80" t="s">
        <v>14</v>
      </c>
      <c r="C20" s="115">
        <v>9</v>
      </c>
      <c r="D20" s="116" t="s">
        <v>15</v>
      </c>
      <c r="E20" s="115">
        <v>15</v>
      </c>
      <c r="F20" s="117" t="s">
        <v>39</v>
      </c>
      <c r="G20" s="118" t="s">
        <v>40</v>
      </c>
      <c r="H20" s="69">
        <f t="shared" si="0"/>
        <v>5216.490334823932</v>
      </c>
      <c r="I20" s="69">
        <f>'Per capita Adjusted RES'!I19/'Per capita Adjusted RES'!I$8*'Actual Expenditures'!U$8</f>
        <v>1151.4698295899527</v>
      </c>
      <c r="J20" s="69">
        <f>'Per capita Adjusted RES'!J19/'Per capita Adjusted RES'!J$8*'Actual Expenditures'!V$8</f>
        <v>456.5245847754889</v>
      </c>
      <c r="K20" s="69">
        <f>'Per capita Adjusted RES'!K19/'Per capita Adjusted RES'!K$8*'Actual Expenditures'!W$8</f>
        <v>925.0917176140721</v>
      </c>
      <c r="L20" s="69">
        <f>'Per capita Adjusted RES'!L19/'Per capita Adjusted RES'!L$8*'Actual Expenditures'!X$8</f>
        <v>420.3575452736029</v>
      </c>
      <c r="M20" s="69">
        <f>'Per capita Adjusted RES'!M19/'Per capita Adjusted RES'!M$8*'Actual Expenditures'!Y$8</f>
        <v>255.30553675725727</v>
      </c>
      <c r="N20" s="69">
        <f>'Per capita Adjusted RES'!N19/'Per capita Adjusted RES'!N$8*'Actual Expenditures'!Z$8</f>
        <v>312.7484722196402</v>
      </c>
      <c r="O20" s="69">
        <f>'Per capita Adjusted RES'!O19/'Per capita Adjusted RES'!O$8*'Actual Expenditures'!AA$8</f>
        <v>455.048815236357</v>
      </c>
      <c r="P20" s="69">
        <f>'Per capita Adjusted RES'!P19/'Per capita Adjusted RES'!P$8*'Actual Expenditures'!AB$8</f>
        <v>307.0704032944173</v>
      </c>
      <c r="Q20" s="69">
        <f>'Per capita Adjusted RES'!Q19/'Per capita Adjusted RES'!Q$8*'Actual Expenditures'!AC$8</f>
        <v>261.1605329268014</v>
      </c>
      <c r="R20" s="85">
        <f>'Per capita Adjusted RES'!R19/'Per capita Adjusted RES'!R$8*'Actual Expenditures'!AD$8</f>
        <v>671.712897136343</v>
      </c>
      <c r="S20" s="26"/>
      <c r="T20" s="26"/>
      <c r="U20" s="26"/>
      <c r="V20" s="26"/>
      <c r="W20" s="26"/>
      <c r="X20" s="26"/>
    </row>
    <row r="21" spans="1:24" ht="12.75">
      <c r="A21" s="79">
        <v>4</v>
      </c>
      <c r="B21" s="80" t="s">
        <v>14</v>
      </c>
      <c r="C21" s="115">
        <v>8</v>
      </c>
      <c r="D21" s="116" t="s">
        <v>18</v>
      </c>
      <c r="E21" s="115">
        <v>16</v>
      </c>
      <c r="F21" s="117" t="s">
        <v>41</v>
      </c>
      <c r="G21" s="118" t="s">
        <v>42</v>
      </c>
      <c r="H21" s="69">
        <f t="shared" si="0"/>
        <v>5880.454728406687</v>
      </c>
      <c r="I21" s="69">
        <f>'Per capita Adjusted RES'!I20/'Per capita Adjusted RES'!I$8*'Actual Expenditures'!U$8</f>
        <v>1497.9240889786884</v>
      </c>
      <c r="J21" s="69">
        <f>'Per capita Adjusted RES'!J20/'Per capita Adjusted RES'!J$8*'Actual Expenditures'!V$8</f>
        <v>540.5834721342808</v>
      </c>
      <c r="K21" s="69">
        <f>'Per capita Adjusted RES'!K20/'Per capita Adjusted RES'!K$8*'Actual Expenditures'!W$8</f>
        <v>898.9364722773415</v>
      </c>
      <c r="L21" s="69">
        <f>'Per capita Adjusted RES'!L20/'Per capita Adjusted RES'!L$8*'Actual Expenditures'!X$8</f>
        <v>462.8106939460236</v>
      </c>
      <c r="M21" s="69">
        <f>'Per capita Adjusted RES'!M20/'Per capita Adjusted RES'!M$8*'Actual Expenditures'!Y$8</f>
        <v>512.2284616066933</v>
      </c>
      <c r="N21" s="69">
        <f>'Per capita Adjusted RES'!N20/'Per capita Adjusted RES'!N$8*'Actual Expenditures'!Z$8</f>
        <v>314.9365348753607</v>
      </c>
      <c r="O21" s="69">
        <f>'Per capita Adjusted RES'!O20/'Per capita Adjusted RES'!O$8*'Actual Expenditures'!AA$8</f>
        <v>446.1776005727887</v>
      </c>
      <c r="P21" s="69">
        <f>'Per capita Adjusted RES'!P20/'Per capita Adjusted RES'!P$8*'Actual Expenditures'!AB$8</f>
        <v>292.99829815884834</v>
      </c>
      <c r="Q21" s="69">
        <f>'Per capita Adjusted RES'!Q20/'Per capita Adjusted RES'!Q$8*'Actual Expenditures'!AC$8</f>
        <v>261.1605329268015</v>
      </c>
      <c r="R21" s="85">
        <f>'Per capita Adjusted RES'!R20/'Per capita Adjusted RES'!R$8*'Actual Expenditures'!AD$8</f>
        <v>652.6985729298603</v>
      </c>
      <c r="S21" s="26"/>
      <c r="T21" s="26"/>
      <c r="U21" s="26"/>
      <c r="V21" s="26"/>
      <c r="W21" s="26"/>
      <c r="X21" s="26"/>
    </row>
    <row r="22" spans="1:24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17</v>
      </c>
      <c r="F22" s="117" t="s">
        <v>45</v>
      </c>
      <c r="G22" s="118" t="s">
        <v>46</v>
      </c>
      <c r="H22" s="69">
        <f t="shared" si="0"/>
        <v>6126.23402365419</v>
      </c>
      <c r="I22" s="69">
        <f>'Per capita Adjusted RES'!I21/'Per capita Adjusted RES'!I$8*'Actual Expenditures'!U$8</f>
        <v>1488.9868725932674</v>
      </c>
      <c r="J22" s="69">
        <f>'Per capita Adjusted RES'!J21/'Per capita Adjusted RES'!J$8*'Actual Expenditures'!V$8</f>
        <v>584.8692213966551</v>
      </c>
      <c r="K22" s="69">
        <f>'Per capita Adjusted RES'!K21/'Per capita Adjusted RES'!K$8*'Actual Expenditures'!W$8</f>
        <v>937.3484208568877</v>
      </c>
      <c r="L22" s="69">
        <f>'Per capita Adjusted RES'!L21/'Per capita Adjusted RES'!L$8*'Actual Expenditures'!X$8</f>
        <v>486.6558321620836</v>
      </c>
      <c r="M22" s="69">
        <f>'Per capita Adjusted RES'!M21/'Per capita Adjusted RES'!M$8*'Actual Expenditures'!Y$8</f>
        <v>343.5348918714675</v>
      </c>
      <c r="N22" s="69">
        <f>'Per capita Adjusted RES'!N21/'Per capita Adjusted RES'!N$8*'Actual Expenditures'!Z$8</f>
        <v>496.4192520128597</v>
      </c>
      <c r="O22" s="69">
        <f>'Per capita Adjusted RES'!O21/'Per capita Adjusted RES'!O$8*'Actual Expenditures'!AA$8</f>
        <v>474.80230627325193</v>
      </c>
      <c r="P22" s="69">
        <f>'Per capita Adjusted RES'!P21/'Per capita Adjusted RES'!P$8*'Actual Expenditures'!AB$8</f>
        <v>338.40469213845364</v>
      </c>
      <c r="Q22" s="69">
        <f>'Per capita Adjusted RES'!Q21/'Per capita Adjusted RES'!Q$8*'Actual Expenditures'!AC$8</f>
        <v>261.1605329268015</v>
      </c>
      <c r="R22" s="85">
        <f>'Per capita Adjusted RES'!R21/'Per capita Adjusted RES'!R$8*'Actual Expenditures'!AD$8</f>
        <v>714.0520014224619</v>
      </c>
      <c r="S22" s="26"/>
      <c r="T22" s="26"/>
      <c r="U22" s="26"/>
      <c r="V22" s="26"/>
      <c r="W22" s="26"/>
      <c r="X22" s="26"/>
    </row>
    <row r="23" spans="1:24" ht="12.75">
      <c r="A23" s="79">
        <v>2</v>
      </c>
      <c r="B23" s="80" t="s">
        <v>43</v>
      </c>
      <c r="C23" s="115">
        <v>3</v>
      </c>
      <c r="D23" s="116" t="s">
        <v>44</v>
      </c>
      <c r="E23" s="115">
        <v>18</v>
      </c>
      <c r="F23" s="117" t="s">
        <v>47</v>
      </c>
      <c r="G23" s="118" t="s">
        <v>48</v>
      </c>
      <c r="H23" s="69">
        <f t="shared" si="0"/>
        <v>5908.0575514706115</v>
      </c>
      <c r="I23" s="69">
        <f>'Per capita Adjusted RES'!I22/'Per capita Adjusted RES'!I$8*'Actual Expenditures'!U$8</f>
        <v>1438.9707188866676</v>
      </c>
      <c r="J23" s="69">
        <f>'Per capita Adjusted RES'!J22/'Per capita Adjusted RES'!J$8*'Actual Expenditures'!V$8</f>
        <v>573.4901882272696</v>
      </c>
      <c r="K23" s="69">
        <f>'Per capita Adjusted RES'!K22/'Per capita Adjusted RES'!K$8*'Actual Expenditures'!W$8</f>
        <v>721.5471171806013</v>
      </c>
      <c r="L23" s="69">
        <f>'Per capita Adjusted RES'!L22/'Per capita Adjusted RES'!L$8*'Actual Expenditures'!X$8</f>
        <v>522.0717400795684</v>
      </c>
      <c r="M23" s="69">
        <f>'Per capita Adjusted RES'!M22/'Per capita Adjusted RES'!M$8*'Actual Expenditures'!Y$8</f>
        <v>474.33418606260034</v>
      </c>
      <c r="N23" s="69">
        <f>'Per capita Adjusted RES'!N22/'Per capita Adjusted RES'!N$8*'Actual Expenditures'!Z$8</f>
        <v>437.98446970897567</v>
      </c>
      <c r="O23" s="69">
        <f>'Per capita Adjusted RES'!O22/'Per capita Adjusted RES'!O$8*'Actual Expenditures'!AA$8</f>
        <v>464.49276677282313</v>
      </c>
      <c r="P23" s="69">
        <f>'Per capita Adjusted RES'!P22/'Per capita Adjusted RES'!P$8*'Actual Expenditures'!AB$8</f>
        <v>322.05102138971984</v>
      </c>
      <c r="Q23" s="69">
        <f>'Per capita Adjusted RES'!Q22/'Per capita Adjusted RES'!Q$8*'Actual Expenditures'!AC$8</f>
        <v>261.16053292680147</v>
      </c>
      <c r="R23" s="85">
        <f>'Per capita Adjusted RES'!R22/'Per capita Adjusted RES'!R$8*'Actual Expenditures'!AD$8</f>
        <v>691.9548102355851</v>
      </c>
      <c r="S23" s="26"/>
      <c r="T23" s="26"/>
      <c r="U23" s="26"/>
      <c r="V23" s="26"/>
      <c r="W23" s="26"/>
      <c r="X23" s="26"/>
    </row>
    <row r="24" spans="1:24" ht="12.75">
      <c r="A24" s="79">
        <v>2</v>
      </c>
      <c r="B24" s="80" t="s">
        <v>43</v>
      </c>
      <c r="C24" s="115">
        <v>4</v>
      </c>
      <c r="D24" s="116" t="s">
        <v>49</v>
      </c>
      <c r="E24" s="115">
        <v>19</v>
      </c>
      <c r="F24" s="117" t="s">
        <v>50</v>
      </c>
      <c r="G24" s="118" t="s">
        <v>51</v>
      </c>
      <c r="H24" s="69">
        <f t="shared" si="0"/>
        <v>5491.080739737595</v>
      </c>
      <c r="I24" s="69">
        <f>'Per capita Adjusted RES'!I23/'Per capita Adjusted RES'!I$8*'Actual Expenditures'!U$8</f>
        <v>1220.1883761537279</v>
      </c>
      <c r="J24" s="69">
        <f>'Per capita Adjusted RES'!J23/'Per capita Adjusted RES'!J$8*'Actual Expenditures'!V$8</f>
        <v>538.8486266757316</v>
      </c>
      <c r="K24" s="69">
        <f>'Per capita Adjusted RES'!K23/'Per capita Adjusted RES'!K$8*'Actual Expenditures'!W$8</f>
        <v>777.6576197858662</v>
      </c>
      <c r="L24" s="69">
        <f>'Per capita Adjusted RES'!L23/'Per capita Adjusted RES'!L$8*'Actual Expenditures'!X$8</f>
        <v>469.65652311068055</v>
      </c>
      <c r="M24" s="69">
        <f>'Per capita Adjusted RES'!M23/'Per capita Adjusted RES'!M$8*'Actual Expenditures'!Y$8</f>
        <v>529.2518322043097</v>
      </c>
      <c r="N24" s="69">
        <f>'Per capita Adjusted RES'!N23/'Per capita Adjusted RES'!N$8*'Actual Expenditures'!Z$8</f>
        <v>294.39592608273784</v>
      </c>
      <c r="O24" s="69">
        <f>'Per capita Adjusted RES'!O23/'Per capita Adjusted RES'!O$8*'Actual Expenditures'!AA$8</f>
        <v>447.8789631745955</v>
      </c>
      <c r="P24" s="69">
        <f>'Per capita Adjusted RES'!P23/'Per capita Adjusted RES'!P$8*'Actual Expenditures'!AB$8</f>
        <v>295.69711160371656</v>
      </c>
      <c r="Q24" s="69">
        <f>'Per capita Adjusted RES'!Q23/'Per capita Adjusted RES'!Q$8*'Actual Expenditures'!AC$8</f>
        <v>261.1605329268015</v>
      </c>
      <c r="R24" s="85">
        <f>'Per capita Adjusted RES'!R23/'Per capita Adjusted RES'!R$8*'Actual Expenditures'!AD$8</f>
        <v>656.345228019427</v>
      </c>
      <c r="S24" s="26"/>
      <c r="T24" s="26"/>
      <c r="U24" s="26"/>
      <c r="V24" s="26"/>
      <c r="W24" s="26"/>
      <c r="X24" s="26"/>
    </row>
    <row r="25" spans="1:24" ht="12.75">
      <c r="A25" s="79">
        <v>2</v>
      </c>
      <c r="B25" s="80" t="s">
        <v>43</v>
      </c>
      <c r="C25" s="115">
        <v>4</v>
      </c>
      <c r="D25" s="116" t="s">
        <v>49</v>
      </c>
      <c r="E25" s="115">
        <v>20</v>
      </c>
      <c r="F25" s="117" t="s">
        <v>52</v>
      </c>
      <c r="G25" s="118" t="s">
        <v>53</v>
      </c>
      <c r="H25" s="69">
        <f t="shared" si="0"/>
        <v>5845.536950386697</v>
      </c>
      <c r="I25" s="69">
        <f>'Per capita Adjusted RES'!I24/'Per capita Adjusted RES'!I$8*'Actual Expenditures'!U$8</f>
        <v>1375.8015029419582</v>
      </c>
      <c r="J25" s="69">
        <f>'Per capita Adjusted RES'!J24/'Per capita Adjusted RES'!J$8*'Actual Expenditures'!V$8</f>
        <v>541.2616679091418</v>
      </c>
      <c r="K25" s="69">
        <f>'Per capita Adjusted RES'!K24/'Per capita Adjusted RES'!K$8*'Actual Expenditures'!W$8</f>
        <v>838.4931556824868</v>
      </c>
      <c r="L25" s="69">
        <f>'Per capita Adjusted RES'!L24/'Per capita Adjusted RES'!L$8*'Actual Expenditures'!X$8</f>
        <v>479.3541825463708</v>
      </c>
      <c r="M25" s="69">
        <f>'Per capita Adjusted RES'!M24/'Per capita Adjusted RES'!M$8*'Actual Expenditures'!Y$8</f>
        <v>588.2409885995402</v>
      </c>
      <c r="N25" s="69">
        <f>'Per capita Adjusted RES'!N24/'Per capita Adjusted RES'!N$8*'Actual Expenditures'!Z$8</f>
        <v>339.22672736502483</v>
      </c>
      <c r="O25" s="69">
        <f>'Per capita Adjusted RES'!O24/'Per capita Adjusted RES'!O$8*'Actual Expenditures'!AA$8</f>
        <v>452.5467378207528</v>
      </c>
      <c r="P25" s="69">
        <f>'Per capita Adjusted RES'!P24/'Per capita Adjusted RES'!P$8*'Actual Expenditures'!AB$8</f>
        <v>303.1014432607578</v>
      </c>
      <c r="Q25" s="69">
        <f>'Per capita Adjusted RES'!Q24/'Per capita Adjusted RES'!Q$8*'Actual Expenditures'!AC$8</f>
        <v>261.16053292680147</v>
      </c>
      <c r="R25" s="85">
        <f>'Per capita Adjusted RES'!R24/'Per capita Adjusted RES'!R$8*'Actual Expenditures'!AD$8</f>
        <v>666.3500113338612</v>
      </c>
      <c r="S25" s="26"/>
      <c r="T25" s="26"/>
      <c r="U25" s="26"/>
      <c r="V25" s="26"/>
      <c r="W25" s="26"/>
      <c r="X25" s="26"/>
    </row>
    <row r="26" spans="1:24" ht="12.75">
      <c r="A26" s="79">
        <v>3</v>
      </c>
      <c r="B26" s="80" t="s">
        <v>10</v>
      </c>
      <c r="C26" s="115">
        <v>6</v>
      </c>
      <c r="D26" s="116" t="s">
        <v>11</v>
      </c>
      <c r="E26" s="115">
        <v>21</v>
      </c>
      <c r="F26" s="117" t="s">
        <v>54</v>
      </c>
      <c r="G26" s="118" t="s">
        <v>55</v>
      </c>
      <c r="H26" s="69">
        <f t="shared" si="0"/>
        <v>6141.315111002788</v>
      </c>
      <c r="I26" s="69">
        <f>'Per capita Adjusted RES'!I25/'Per capita Adjusted RES'!I$8*'Actual Expenditures'!U$8</f>
        <v>1317.6997004472228</v>
      </c>
      <c r="J26" s="69">
        <f>'Per capita Adjusted RES'!J25/'Per capita Adjusted RES'!J$8*'Actual Expenditures'!V$8</f>
        <v>532.2912479934768</v>
      </c>
      <c r="K26" s="69">
        <f>'Per capita Adjusted RES'!K25/'Per capita Adjusted RES'!K$8*'Actual Expenditures'!W$8</f>
        <v>1108.4797072900044</v>
      </c>
      <c r="L26" s="69">
        <f>'Per capita Adjusted RES'!L25/'Per capita Adjusted RES'!L$8*'Actual Expenditures'!X$8</f>
        <v>645.902411299016</v>
      </c>
      <c r="M26" s="69">
        <f>'Per capita Adjusted RES'!M25/'Per capita Adjusted RES'!M$8*'Actual Expenditures'!Y$8</f>
        <v>474.69927043267865</v>
      </c>
      <c r="N26" s="69">
        <f>'Per capita Adjusted RES'!N25/'Per capita Adjusted RES'!N$8*'Actual Expenditures'!Z$8</f>
        <v>369.0442275249186</v>
      </c>
      <c r="O26" s="69">
        <f>'Per capita Adjusted RES'!O25/'Per capita Adjusted RES'!O$8*'Actual Expenditures'!AA$8</f>
        <v>454.6694834249777</v>
      </c>
      <c r="P26" s="69">
        <f>'Per capita Adjusted RES'!P25/'Per capita Adjusted RES'!P$8*'Actual Expenditures'!AB$8</f>
        <v>306.46868218480216</v>
      </c>
      <c r="Q26" s="69">
        <f>'Per capita Adjusted RES'!Q25/'Per capita Adjusted RES'!Q$8*'Actual Expenditures'!AC$8</f>
        <v>261.16053292680147</v>
      </c>
      <c r="R26" s="85">
        <f>'Per capita Adjusted RES'!R25/'Per capita Adjusted RES'!R$8*'Actual Expenditures'!AD$8</f>
        <v>670.8998474788909</v>
      </c>
      <c r="S26" s="26"/>
      <c r="T26" s="26"/>
      <c r="U26" s="26"/>
      <c r="V26" s="26"/>
      <c r="W26" s="26"/>
      <c r="X26" s="26"/>
    </row>
    <row r="27" spans="1:24" ht="12.75">
      <c r="A27" s="79">
        <v>3</v>
      </c>
      <c r="B27" s="80" t="s">
        <v>10</v>
      </c>
      <c r="C27" s="115">
        <v>7</v>
      </c>
      <c r="D27" s="116" t="s">
        <v>21</v>
      </c>
      <c r="E27" s="115">
        <v>22</v>
      </c>
      <c r="F27" s="117" t="s">
        <v>56</v>
      </c>
      <c r="G27" s="118" t="s">
        <v>57</v>
      </c>
      <c r="H27" s="69">
        <f t="shared" si="0"/>
        <v>6631.340835439312</v>
      </c>
      <c r="I27" s="69">
        <f>'Per capita Adjusted RES'!I26/'Per capita Adjusted RES'!I$8*'Actual Expenditures'!U$8</f>
        <v>1420.4336204362273</v>
      </c>
      <c r="J27" s="69">
        <f>'Per capita Adjusted RES'!J26/'Per capita Adjusted RES'!J$8*'Actual Expenditures'!V$8</f>
        <v>576.756776276804</v>
      </c>
      <c r="K27" s="69">
        <f>'Per capita Adjusted RES'!K26/'Per capita Adjusted RES'!K$8*'Actual Expenditures'!W$8</f>
        <v>1382.7356981484154</v>
      </c>
      <c r="L27" s="69">
        <f>'Per capita Adjusted RES'!L26/'Per capita Adjusted RES'!L$8*'Actual Expenditures'!X$8</f>
        <v>583.7991812910224</v>
      </c>
      <c r="M27" s="69">
        <f>'Per capita Adjusted RES'!M26/'Per capita Adjusted RES'!M$8*'Actual Expenditures'!Y$8</f>
        <v>385.1272529939876</v>
      </c>
      <c r="N27" s="69">
        <f>'Per capita Adjusted RES'!N26/'Per capita Adjusted RES'!N$8*'Actual Expenditures'!Z$8</f>
        <v>573.4067887771953</v>
      </c>
      <c r="O27" s="69">
        <f>'Per capita Adjusted RES'!O26/'Per capita Adjusted RES'!O$8*'Actual Expenditures'!AA$8</f>
        <v>458.0276617262817</v>
      </c>
      <c r="P27" s="69">
        <f>'Per capita Adjusted RES'!P26/'Per capita Adjusted RES'!P$8*'Actual Expenditures'!AB$8</f>
        <v>311.795645843342</v>
      </c>
      <c r="Q27" s="69">
        <f>'Per capita Adjusted RES'!Q26/'Per capita Adjusted RES'!Q$8*'Actual Expenditures'!AC$8</f>
        <v>261.16053292680147</v>
      </c>
      <c r="R27" s="85">
        <f>'Per capita Adjusted RES'!R26/'Per capita Adjusted RES'!R$8*'Actual Expenditures'!AD$8</f>
        <v>678.0976770192351</v>
      </c>
      <c r="S27" s="26"/>
      <c r="T27" s="26"/>
      <c r="U27" s="26"/>
      <c r="V27" s="26"/>
      <c r="W27" s="26"/>
      <c r="X27" s="26"/>
    </row>
    <row r="28" spans="1:24" ht="12.75">
      <c r="A28" s="79">
        <v>1</v>
      </c>
      <c r="B28" s="80" t="s">
        <v>28</v>
      </c>
      <c r="C28" s="115">
        <v>1</v>
      </c>
      <c r="D28" s="116" t="s">
        <v>29</v>
      </c>
      <c r="E28" s="115">
        <v>23</v>
      </c>
      <c r="F28" s="117" t="s">
        <v>58</v>
      </c>
      <c r="G28" s="118" t="s">
        <v>59</v>
      </c>
      <c r="H28" s="69">
        <f t="shared" si="0"/>
        <v>5592.878901110595</v>
      </c>
      <c r="I28" s="69">
        <f>'Per capita Adjusted RES'!I27/'Per capita Adjusted RES'!I$8*'Actual Expenditures'!U$8</f>
        <v>1176.6640214426673</v>
      </c>
      <c r="J28" s="69">
        <f>'Per capita Adjusted RES'!J27/'Per capita Adjusted RES'!J$8*'Actual Expenditures'!V$8</f>
        <v>438.27616691583063</v>
      </c>
      <c r="K28" s="69">
        <f>'Per capita Adjusted RES'!K27/'Per capita Adjusted RES'!K$8*'Actual Expenditures'!W$8</f>
        <v>1063.3546268771804</v>
      </c>
      <c r="L28" s="69">
        <f>'Per capita Adjusted RES'!L27/'Per capita Adjusted RES'!L$8*'Actual Expenditures'!X$8</f>
        <v>575.2662376454888</v>
      </c>
      <c r="M28" s="69">
        <f>'Per capita Adjusted RES'!M27/'Per capita Adjusted RES'!M$8*'Actual Expenditures'!Y$8</f>
        <v>449.25447684793164</v>
      </c>
      <c r="N28" s="69">
        <f>'Per capita Adjusted RES'!N27/'Per capita Adjusted RES'!N$8*'Actual Expenditures'!Z$8</f>
        <v>254.53357034193021</v>
      </c>
      <c r="O28" s="69">
        <f>'Per capita Adjusted RES'!O27/'Per capita Adjusted RES'!O$8*'Actual Expenditures'!AA$8</f>
        <v>442.4764294967991</v>
      </c>
      <c r="P28" s="69">
        <f>'Per capita Adjusted RES'!P27/'Per capita Adjusted RES'!P$8*'Actual Expenditures'!AB$8</f>
        <v>287.12725676471484</v>
      </c>
      <c r="Q28" s="69">
        <f>'Per capita Adjusted RES'!Q27/'Per capita Adjusted RES'!Q$8*'Actual Expenditures'!AC$8</f>
        <v>261.1605329268015</v>
      </c>
      <c r="R28" s="85">
        <f>'Per capita Adjusted RES'!R27/'Per capita Adjusted RES'!R$8*'Actual Expenditures'!AD$8</f>
        <v>644.76558185125</v>
      </c>
      <c r="S28" s="26"/>
      <c r="T28" s="26"/>
      <c r="U28" s="26"/>
      <c r="V28" s="26"/>
      <c r="W28" s="26"/>
      <c r="X28" s="26"/>
    </row>
    <row r="29" spans="1:24" ht="12.75">
      <c r="A29" s="79">
        <v>3</v>
      </c>
      <c r="B29" s="80" t="s">
        <v>10</v>
      </c>
      <c r="C29" s="115">
        <v>5</v>
      </c>
      <c r="D29" s="116" t="s">
        <v>32</v>
      </c>
      <c r="E29" s="115">
        <v>24</v>
      </c>
      <c r="F29" s="117" t="s">
        <v>60</v>
      </c>
      <c r="G29" s="118" t="s">
        <v>61</v>
      </c>
      <c r="H29" s="69">
        <f t="shared" si="0"/>
        <v>5687.517818840264</v>
      </c>
      <c r="I29" s="69">
        <f>'Per capita Adjusted RES'!I28/'Per capita Adjusted RES'!I$8*'Actual Expenditures'!U$8</f>
        <v>1382.200293976265</v>
      </c>
      <c r="J29" s="69">
        <f>'Per capita Adjusted RES'!J28/'Per capita Adjusted RES'!J$8*'Actual Expenditures'!V$8</f>
        <v>522.662851149499</v>
      </c>
      <c r="K29" s="69">
        <f>'Per capita Adjusted RES'!K28/'Per capita Adjusted RES'!K$8*'Actual Expenditures'!W$8</f>
        <v>642.2428149208042</v>
      </c>
      <c r="L29" s="69">
        <f>'Per capita Adjusted RES'!L28/'Per capita Adjusted RES'!L$8*'Actual Expenditures'!X$8</f>
        <v>458.2088372720538</v>
      </c>
      <c r="M29" s="69">
        <f>'Per capita Adjusted RES'!M28/'Per capita Adjusted RES'!M$8*'Actual Expenditures'!Y$8</f>
        <v>367.7617388200443</v>
      </c>
      <c r="N29" s="69">
        <f>'Per capita Adjusted RES'!N28/'Per capita Adjusted RES'!N$8*'Actual Expenditures'!Z$8</f>
        <v>518.015590394184</v>
      </c>
      <c r="O29" s="69">
        <f>'Per capita Adjusted RES'!O28/'Per capita Adjusted RES'!O$8*'Actual Expenditures'!AA$8</f>
        <v>476.4950695742082</v>
      </c>
      <c r="P29" s="69">
        <f>'Per capita Adjusted RES'!P28/'Per capita Adjusted RES'!P$8*'Actual Expenditures'!AB$8</f>
        <v>341.08986480579017</v>
      </c>
      <c r="Q29" s="69">
        <f>'Per capita Adjusted RES'!Q28/'Per capita Adjusted RES'!Q$8*'Actual Expenditures'!AC$8</f>
        <v>261.16053292680147</v>
      </c>
      <c r="R29" s="85">
        <f>'Per capita Adjusted RES'!R28/'Per capita Adjusted RES'!R$8*'Actual Expenditures'!AD$8</f>
        <v>717.6802250006152</v>
      </c>
      <c r="S29" s="26"/>
      <c r="T29" s="26"/>
      <c r="U29" s="26"/>
      <c r="V29" s="26"/>
      <c r="W29" s="26"/>
      <c r="X29" s="26"/>
    </row>
    <row r="30" spans="1:24" ht="12.75">
      <c r="A30" s="79">
        <v>1</v>
      </c>
      <c r="B30" s="80" t="s">
        <v>28</v>
      </c>
      <c r="C30" s="115">
        <v>1</v>
      </c>
      <c r="D30" s="116" t="s">
        <v>29</v>
      </c>
      <c r="E30" s="115">
        <v>25</v>
      </c>
      <c r="F30" s="117" t="s">
        <v>62</v>
      </c>
      <c r="G30" s="118" t="s">
        <v>63</v>
      </c>
      <c r="H30" s="69">
        <f t="shared" si="0"/>
        <v>5709.235551457013</v>
      </c>
      <c r="I30" s="69">
        <f>'Per capita Adjusted RES'!I29/'Per capita Adjusted RES'!I$8*'Actual Expenditures'!U$8</f>
        <v>1316.7531726843617</v>
      </c>
      <c r="J30" s="69">
        <f>'Per capita Adjusted RES'!J29/'Per capita Adjusted RES'!J$8*'Actual Expenditures'!V$8</f>
        <v>563.4756767165235</v>
      </c>
      <c r="K30" s="69">
        <f>'Per capita Adjusted RES'!K29/'Per capita Adjusted RES'!K$8*'Actual Expenditures'!W$8</f>
        <v>830.3042627372799</v>
      </c>
      <c r="L30" s="69">
        <f>'Per capita Adjusted RES'!L29/'Per capita Adjusted RES'!L$8*'Actual Expenditures'!X$8</f>
        <v>543.1593316907594</v>
      </c>
      <c r="M30" s="69">
        <f>'Per capita Adjusted RES'!M29/'Per capita Adjusted RES'!M$8*'Actual Expenditures'!Y$8</f>
        <v>315.7066924533502</v>
      </c>
      <c r="N30" s="69">
        <f>'Per capita Adjusted RES'!N29/'Per capita Adjusted RES'!N$8*'Actual Expenditures'!Z$8</f>
        <v>349.8353700301849</v>
      </c>
      <c r="O30" s="69">
        <f>'Per capita Adjusted RES'!O29/'Per capita Adjusted RES'!O$8*'Actual Expenditures'!AA$8</f>
        <v>475.136689582429</v>
      </c>
      <c r="P30" s="69">
        <f>'Per capita Adjusted RES'!P29/'Per capita Adjusted RES'!P$8*'Actual Expenditures'!AB$8</f>
        <v>338.9351129726651</v>
      </c>
      <c r="Q30" s="69">
        <f>'Per capita Adjusted RES'!Q29/'Per capita Adjusted RES'!Q$8*'Actual Expenditures'!AC$8</f>
        <v>261.16053292680147</v>
      </c>
      <c r="R30" s="85">
        <f>'Per capita Adjusted RES'!R29/'Per capita Adjusted RES'!R$8*'Actual Expenditures'!AD$8</f>
        <v>714.768709662658</v>
      </c>
      <c r="S30" s="26"/>
      <c r="T30" s="26"/>
      <c r="U30" s="26"/>
      <c r="V30" s="26"/>
      <c r="W30" s="26"/>
      <c r="X30" s="26"/>
    </row>
    <row r="31" spans="1:24" ht="12.75">
      <c r="A31" s="79">
        <v>2</v>
      </c>
      <c r="B31" s="80" t="s">
        <v>43</v>
      </c>
      <c r="C31" s="115">
        <v>3</v>
      </c>
      <c r="D31" s="116" t="s">
        <v>44</v>
      </c>
      <c r="E31" s="115">
        <v>26</v>
      </c>
      <c r="F31" s="117" t="s">
        <v>64</v>
      </c>
      <c r="G31" s="118" t="s">
        <v>65</v>
      </c>
      <c r="H31" s="69">
        <f t="shared" si="0"/>
        <v>6255.135720193506</v>
      </c>
      <c r="I31" s="69">
        <f>'Per capita Adjusted RES'!I30/'Per capita Adjusted RES'!I$8*'Actual Expenditures'!U$8</f>
        <v>1553.884290662644</v>
      </c>
      <c r="J31" s="69">
        <f>'Per capita Adjusted RES'!J30/'Per capita Adjusted RES'!J$8*'Actual Expenditures'!V$8</f>
        <v>582.4070320386704</v>
      </c>
      <c r="K31" s="69">
        <f>'Per capita Adjusted RES'!K30/'Per capita Adjusted RES'!K$8*'Actual Expenditures'!W$8</f>
        <v>878.0480266900934</v>
      </c>
      <c r="L31" s="69">
        <f>'Per capita Adjusted RES'!L30/'Per capita Adjusted RES'!L$8*'Actual Expenditures'!X$8</f>
        <v>546.7841531313352</v>
      </c>
      <c r="M31" s="69">
        <f>'Per capita Adjusted RES'!M30/'Per capita Adjusted RES'!M$8*'Actual Expenditures'!Y$8</f>
        <v>409.99110091752124</v>
      </c>
      <c r="N31" s="69">
        <f>'Per capita Adjusted RES'!N30/'Per capita Adjusted RES'!N$8*'Actual Expenditures'!Z$8</f>
        <v>478.7085777614507</v>
      </c>
      <c r="O31" s="69">
        <f>'Per capita Adjusted RES'!O30/'Per capita Adjusted RES'!O$8*'Actual Expenditures'!AA$8</f>
        <v>478.3740388654475</v>
      </c>
      <c r="P31" s="69">
        <f>'Per capita Adjusted RES'!P30/'Per capita Adjusted RES'!P$8*'Actual Expenditures'!AB$8</f>
        <v>344.07040968217717</v>
      </c>
      <c r="Q31" s="69">
        <f>'Per capita Adjusted RES'!Q30/'Per capita Adjusted RES'!Q$8*'Actual Expenditures'!AC$8</f>
        <v>261.1605329268015</v>
      </c>
      <c r="R31" s="85">
        <f>'Per capita Adjusted RES'!R30/'Per capita Adjusted RES'!R$8*'Actual Expenditures'!AD$8</f>
        <v>721.7075575173645</v>
      </c>
      <c r="S31" s="26"/>
      <c r="T31" s="26"/>
      <c r="U31" s="26"/>
      <c r="V31" s="26"/>
      <c r="W31" s="26"/>
      <c r="X31" s="26"/>
    </row>
    <row r="32" spans="1:24" ht="12.75">
      <c r="A32" s="79">
        <v>2</v>
      </c>
      <c r="B32" s="80" t="s">
        <v>43</v>
      </c>
      <c r="C32" s="115">
        <v>4</v>
      </c>
      <c r="D32" s="116" t="s">
        <v>49</v>
      </c>
      <c r="E32" s="115">
        <v>27</v>
      </c>
      <c r="F32" s="117" t="s">
        <v>66</v>
      </c>
      <c r="G32" s="118" t="s">
        <v>67</v>
      </c>
      <c r="H32" s="69">
        <f t="shared" si="0"/>
        <v>5553.190067762495</v>
      </c>
      <c r="I32" s="69">
        <f>'Per capita Adjusted RES'!I31/'Per capita Adjusted RES'!I$8*'Actual Expenditures'!U$8</f>
        <v>1349.3904385363724</v>
      </c>
      <c r="J32" s="69">
        <f>'Per capita Adjusted RES'!J31/'Per capita Adjusted RES'!J$8*'Actual Expenditures'!V$8</f>
        <v>551.772402622489</v>
      </c>
      <c r="K32" s="69">
        <f>'Per capita Adjusted RES'!K31/'Per capita Adjusted RES'!K$8*'Actual Expenditures'!W$8</f>
        <v>667.4597706111979</v>
      </c>
      <c r="L32" s="69">
        <f>'Per capita Adjusted RES'!L31/'Per capita Adjusted RES'!L$8*'Actual Expenditures'!X$8</f>
        <v>431.2345166109023</v>
      </c>
      <c r="M32" s="69">
        <f>'Per capita Adjusted RES'!M31/'Per capita Adjusted RES'!M$8*'Actual Expenditures'!Y$8</f>
        <v>493.99309497323264</v>
      </c>
      <c r="N32" s="69">
        <f>'Per capita Adjusted RES'!N31/'Per capita Adjusted RES'!N$8*'Actual Expenditures'!Z$8</f>
        <v>331.0241780347009</v>
      </c>
      <c r="O32" s="69">
        <f>'Per capita Adjusted RES'!O31/'Per capita Adjusted RES'!O$8*'Actual Expenditures'!AA$8</f>
        <v>462.0943882414063</v>
      </c>
      <c r="P32" s="69">
        <f>'Per capita Adjusted RES'!P31/'Per capita Adjusted RES'!P$8*'Actual Expenditures'!AB$8</f>
        <v>318.24655535784825</v>
      </c>
      <c r="Q32" s="69">
        <f>'Per capita Adjusted RES'!Q31/'Per capita Adjusted RES'!Q$8*'Actual Expenditures'!AC$8</f>
        <v>261.1605329268015</v>
      </c>
      <c r="R32" s="85">
        <f>'Per capita Adjusted RES'!R31/'Per capita Adjusted RES'!R$8*'Actual Expenditures'!AD$8</f>
        <v>686.8141898475445</v>
      </c>
      <c r="S32" s="26"/>
      <c r="T32" s="26"/>
      <c r="U32" s="26"/>
      <c r="V32" s="26"/>
      <c r="W32" s="26"/>
      <c r="X32" s="26"/>
    </row>
    <row r="33" spans="1:24" ht="12.75">
      <c r="A33" s="79">
        <v>3</v>
      </c>
      <c r="B33" s="80" t="s">
        <v>10</v>
      </c>
      <c r="C33" s="115">
        <v>6</v>
      </c>
      <c r="D33" s="116" t="s">
        <v>11</v>
      </c>
      <c r="E33" s="115">
        <v>28</v>
      </c>
      <c r="F33" s="117" t="s">
        <v>68</v>
      </c>
      <c r="G33" s="118" t="s">
        <v>69</v>
      </c>
      <c r="H33" s="69">
        <f t="shared" si="0"/>
        <v>6799.596074064033</v>
      </c>
      <c r="I33" s="69">
        <f>'Per capita Adjusted RES'!I32/'Per capita Adjusted RES'!I$8*'Actual Expenditures'!U$8</f>
        <v>1409.2906164280785</v>
      </c>
      <c r="J33" s="69">
        <f>'Per capita Adjusted RES'!J32/'Per capita Adjusted RES'!J$8*'Actual Expenditures'!V$8</f>
        <v>551.7382034014562</v>
      </c>
      <c r="K33" s="69">
        <f>'Per capita Adjusted RES'!K32/'Per capita Adjusted RES'!K$8*'Actual Expenditures'!W$8</f>
        <v>1507.6857501696068</v>
      </c>
      <c r="L33" s="69">
        <f>'Per capita Adjusted RES'!L32/'Per capita Adjusted RES'!L$8*'Actual Expenditures'!X$8</f>
        <v>668.517303542417</v>
      </c>
      <c r="M33" s="69">
        <f>'Per capita Adjusted RES'!M32/'Per capita Adjusted RES'!M$8*'Actual Expenditures'!Y$8</f>
        <v>538.8764154294496</v>
      </c>
      <c r="N33" s="69">
        <f>'Per capita Adjusted RES'!N32/'Per capita Adjusted RES'!N$8*'Actual Expenditures'!Z$8</f>
        <v>472.0722840608741</v>
      </c>
      <c r="O33" s="69">
        <f>'Per capita Adjusted RES'!O32/'Per capita Adjusted RES'!O$8*'Actual Expenditures'!AA$8</f>
        <v>445.835184690403</v>
      </c>
      <c r="P33" s="69">
        <f>'Per capita Adjusted RES'!P32/'Per capita Adjusted RES'!P$8*'Actual Expenditures'!AB$8</f>
        <v>292.45513552782694</v>
      </c>
      <c r="Q33" s="69">
        <f>'Per capita Adjusted RES'!Q32/'Per capita Adjusted RES'!Q$8*'Actual Expenditures'!AC$8</f>
        <v>261.16053292680147</v>
      </c>
      <c r="R33" s="85">
        <f>'Per capita Adjusted RES'!R32/'Per capita Adjusted RES'!R$8*'Actual Expenditures'!AD$8</f>
        <v>651.9646478871188</v>
      </c>
      <c r="S33" s="26"/>
      <c r="T33" s="26"/>
      <c r="U33" s="26"/>
      <c r="V33" s="26"/>
      <c r="W33" s="26"/>
      <c r="X33" s="26"/>
    </row>
    <row r="34" spans="1:24" ht="12.75">
      <c r="A34" s="79">
        <v>2</v>
      </c>
      <c r="B34" s="80" t="s">
        <v>43</v>
      </c>
      <c r="C34" s="115">
        <v>4</v>
      </c>
      <c r="D34" s="116" t="s">
        <v>49</v>
      </c>
      <c r="E34" s="115">
        <v>29</v>
      </c>
      <c r="F34" s="117" t="s">
        <v>70</v>
      </c>
      <c r="G34" s="118" t="s">
        <v>71</v>
      </c>
      <c r="H34" s="69">
        <f t="shared" si="0"/>
        <v>5815.549020880397</v>
      </c>
      <c r="I34" s="69">
        <f>'Per capita Adjusted RES'!I33/'Per capita Adjusted RES'!I$8*'Actual Expenditures'!U$8</f>
        <v>1290.0737422463653</v>
      </c>
      <c r="J34" s="69">
        <f>'Per capita Adjusted RES'!J33/'Per capita Adjusted RES'!J$8*'Actual Expenditures'!V$8</f>
        <v>520.6167577172262</v>
      </c>
      <c r="K34" s="69">
        <f>'Per capita Adjusted RES'!K33/'Per capita Adjusted RES'!K$8*'Actual Expenditures'!W$8</f>
        <v>890.5606184809785</v>
      </c>
      <c r="L34" s="69">
        <f>'Per capita Adjusted RES'!L33/'Per capita Adjusted RES'!L$8*'Actual Expenditures'!X$8</f>
        <v>522.9255235919529</v>
      </c>
      <c r="M34" s="69">
        <f>'Per capita Adjusted RES'!M33/'Per capita Adjusted RES'!M$8*'Actual Expenditures'!Y$8</f>
        <v>503.9629337960171</v>
      </c>
      <c r="N34" s="69">
        <f>'Per capita Adjusted RES'!N33/'Per capita Adjusted RES'!N$8*'Actual Expenditures'!Z$8</f>
        <v>402.01544222074506</v>
      </c>
      <c r="O34" s="69">
        <f>'Per capita Adjusted RES'!O33/'Per capita Adjusted RES'!O$8*'Actual Expenditures'!AA$8</f>
        <v>453.01934839914657</v>
      </c>
      <c r="P34" s="69">
        <f>'Per capita Adjusted RES'!P33/'Per capita Adjusted RES'!P$8*'Actual Expenditures'!AB$8</f>
        <v>303.85112929582255</v>
      </c>
      <c r="Q34" s="69">
        <f>'Per capita Adjusted RES'!Q33/'Per capita Adjusted RES'!Q$8*'Actual Expenditures'!AC$8</f>
        <v>261.16053292680147</v>
      </c>
      <c r="R34" s="85">
        <f>'Per capita Adjusted RES'!R33/'Per capita Adjusted RES'!R$8*'Actual Expenditures'!AD$8</f>
        <v>667.3629922053418</v>
      </c>
      <c r="S34" s="26"/>
      <c r="T34" s="26"/>
      <c r="U34" s="26"/>
      <c r="V34" s="26"/>
      <c r="W34" s="26"/>
      <c r="X34" s="26"/>
    </row>
    <row r="35" spans="1:24" ht="12.75">
      <c r="A35" s="79">
        <v>4</v>
      </c>
      <c r="B35" s="80" t="s">
        <v>14</v>
      </c>
      <c r="C35" s="115">
        <v>8</v>
      </c>
      <c r="D35" s="116" t="s">
        <v>18</v>
      </c>
      <c r="E35" s="115">
        <v>30</v>
      </c>
      <c r="F35" s="117" t="s">
        <v>72</v>
      </c>
      <c r="G35" s="118" t="s">
        <v>73</v>
      </c>
      <c r="H35" s="69">
        <f t="shared" si="0"/>
        <v>5798.400584314474</v>
      </c>
      <c r="I35" s="69">
        <f>'Per capita Adjusted RES'!I34/'Per capita Adjusted RES'!I$8*'Actual Expenditures'!U$8</f>
        <v>1204.2026683421188</v>
      </c>
      <c r="J35" s="69">
        <f>'Per capita Adjusted RES'!J34/'Per capita Adjusted RES'!J$8*'Actual Expenditures'!V$8</f>
        <v>460.08306476196503</v>
      </c>
      <c r="K35" s="69">
        <f>'Per capita Adjusted RES'!K34/'Per capita Adjusted RES'!K$8*'Actual Expenditures'!W$8</f>
        <v>1065.7812637651466</v>
      </c>
      <c r="L35" s="69">
        <f>'Per capita Adjusted RES'!L34/'Per capita Adjusted RES'!L$8*'Actual Expenditures'!X$8</f>
        <v>494.9063871813596</v>
      </c>
      <c r="M35" s="69">
        <f>'Per capita Adjusted RES'!M34/'Per capita Adjusted RES'!M$8*'Actual Expenditures'!Y$8</f>
        <v>713.7295101365871</v>
      </c>
      <c r="N35" s="69">
        <f>'Per capita Adjusted RES'!N34/'Per capita Adjusted RES'!N$8*'Actual Expenditures'!Z$8</f>
        <v>278.5415758440617</v>
      </c>
      <c r="O35" s="69">
        <f>'Per capita Adjusted RES'!O34/'Per capita Adjusted RES'!O$8*'Actual Expenditures'!AA$8</f>
        <v>430.98005836594103</v>
      </c>
      <c r="P35" s="69">
        <f>'Per capita Adjusted RES'!P34/'Per capita Adjusted RES'!P$8*'Actual Expenditures'!AB$8</f>
        <v>268.8909554952472</v>
      </c>
      <c r="Q35" s="69">
        <f>'Per capita Adjusted RES'!Q34/'Per capita Adjusted RES'!Q$8*'Actual Expenditures'!AC$8</f>
        <v>261.1605329268015</v>
      </c>
      <c r="R35" s="85">
        <f>'Per capita Adjusted RES'!R34/'Per capita Adjusted RES'!R$8*'Actual Expenditures'!AD$8</f>
        <v>620.1245674952462</v>
      </c>
      <c r="S35" s="26"/>
      <c r="T35" s="26"/>
      <c r="U35" s="26"/>
      <c r="V35" s="26"/>
      <c r="W35" s="26"/>
      <c r="X35" s="26"/>
    </row>
    <row r="36" spans="1:24" ht="12.75">
      <c r="A36" s="79">
        <v>2</v>
      </c>
      <c r="B36" s="80" t="s">
        <v>43</v>
      </c>
      <c r="C36" s="115">
        <v>4</v>
      </c>
      <c r="D36" s="116" t="s">
        <v>49</v>
      </c>
      <c r="E36" s="115">
        <v>31</v>
      </c>
      <c r="F36" s="117" t="s">
        <v>74</v>
      </c>
      <c r="G36" s="118" t="s">
        <v>75</v>
      </c>
      <c r="H36" s="69">
        <f t="shared" si="0"/>
        <v>5619.4592922455895</v>
      </c>
      <c r="I36" s="69">
        <f>'Per capita Adjusted RES'!I35/'Per capita Adjusted RES'!I$8*'Actual Expenditures'!U$8</f>
        <v>1237.7983603331231</v>
      </c>
      <c r="J36" s="69">
        <f>'Per capita Adjusted RES'!J35/'Per capita Adjusted RES'!J$8*'Actual Expenditures'!V$8</f>
        <v>519.8216181251341</v>
      </c>
      <c r="K36" s="69">
        <f>'Per capita Adjusted RES'!K35/'Per capita Adjusted RES'!K$8*'Actual Expenditures'!W$8</f>
        <v>859.6016992477239</v>
      </c>
      <c r="L36" s="69">
        <f>'Per capita Adjusted RES'!L35/'Per capita Adjusted RES'!L$8*'Actual Expenditures'!X$8</f>
        <v>446.53072448626654</v>
      </c>
      <c r="M36" s="69">
        <f>'Per capita Adjusted RES'!M35/'Per capita Adjusted RES'!M$8*'Actual Expenditures'!Y$8</f>
        <v>605.0014118006656</v>
      </c>
      <c r="N36" s="69">
        <f>'Per capita Adjusted RES'!N35/'Per capita Adjusted RES'!N$8*'Actual Expenditures'!Z$8</f>
        <v>308.7063609651103</v>
      </c>
      <c r="O36" s="69">
        <f>'Per capita Adjusted RES'!O35/'Per capita Adjusted RES'!O$8*'Actual Expenditures'!AA$8</f>
        <v>443.8442539903485</v>
      </c>
      <c r="P36" s="69">
        <f>'Per capita Adjusted RES'!P35/'Per capita Adjusted RES'!P$8*'Actual Expenditures'!AB$8</f>
        <v>289.2969900887525</v>
      </c>
      <c r="Q36" s="69">
        <f>'Per capita Adjusted RES'!Q35/'Per capita Adjusted RES'!Q$8*'Actual Expenditures'!AC$8</f>
        <v>261.16053292680147</v>
      </c>
      <c r="R36" s="85">
        <f>'Per capita Adjusted RES'!R35/'Per capita Adjusted RES'!R$8*'Actual Expenditures'!AD$8</f>
        <v>647.6973402816631</v>
      </c>
      <c r="S36" s="26"/>
      <c r="T36" s="26"/>
      <c r="U36" s="26"/>
      <c r="V36" s="26"/>
      <c r="W36" s="26"/>
      <c r="X36" s="26"/>
    </row>
    <row r="37" spans="1:24" ht="12.75">
      <c r="A37" s="79">
        <v>4</v>
      </c>
      <c r="B37" s="80" t="s">
        <v>14</v>
      </c>
      <c r="C37" s="115">
        <v>8</v>
      </c>
      <c r="D37" s="116" t="s">
        <v>18</v>
      </c>
      <c r="E37" s="115">
        <v>32</v>
      </c>
      <c r="F37" s="117" t="s">
        <v>76</v>
      </c>
      <c r="G37" s="118" t="s">
        <v>77</v>
      </c>
      <c r="H37" s="69">
        <f t="shared" si="0"/>
        <v>5489.267751520823</v>
      </c>
      <c r="I37" s="69">
        <f>'Per capita Adjusted RES'!I36/'Per capita Adjusted RES'!I$8*'Actual Expenditures'!U$8</f>
        <v>1441.4049555192062</v>
      </c>
      <c r="J37" s="69">
        <f>'Per capita Adjusted RES'!J36/'Per capita Adjusted RES'!J$8*'Actual Expenditures'!V$8</f>
        <v>483.73618505510535</v>
      </c>
      <c r="K37" s="69">
        <f>'Per capita Adjusted RES'!K36/'Per capita Adjusted RES'!K$8*'Actual Expenditures'!W$8</f>
        <v>595.1119237725915</v>
      </c>
      <c r="L37" s="69">
        <f>'Per capita Adjusted RES'!L36/'Per capita Adjusted RES'!L$8*'Actual Expenditures'!X$8</f>
        <v>451.58863114103013</v>
      </c>
      <c r="M37" s="69">
        <f>'Per capita Adjusted RES'!M36/'Per capita Adjusted RES'!M$8*'Actual Expenditures'!Y$8</f>
        <v>365.42995248504974</v>
      </c>
      <c r="N37" s="69">
        <f>'Per capita Adjusted RES'!N36/'Per capita Adjusted RES'!N$8*'Actual Expenditures'!Z$8</f>
        <v>447.5531936381767</v>
      </c>
      <c r="O37" s="69">
        <f>'Per capita Adjusted RES'!O36/'Per capita Adjusted RES'!O$8*'Actual Expenditures'!AA$8</f>
        <v>457.0469087600917</v>
      </c>
      <c r="P37" s="69">
        <f>'Per capita Adjusted RES'!P36/'Per capita Adjusted RES'!P$8*'Actual Expenditures'!AB$8</f>
        <v>310.23991087630037</v>
      </c>
      <c r="Q37" s="69">
        <f>'Per capita Adjusted RES'!Q36/'Per capita Adjusted RES'!Q$8*'Actual Expenditures'!AC$8</f>
        <v>261.16053292680147</v>
      </c>
      <c r="R37" s="85">
        <f>'Per capita Adjusted RES'!R36/'Per capita Adjusted RES'!R$8*'Actual Expenditures'!AD$8</f>
        <v>675.9955573464705</v>
      </c>
      <c r="S37" s="26"/>
      <c r="T37" s="26"/>
      <c r="U37" s="26"/>
      <c r="V37" s="26"/>
      <c r="W37" s="26"/>
      <c r="X37" s="26"/>
    </row>
    <row r="38" spans="1:24" ht="12.75">
      <c r="A38" s="79">
        <v>1</v>
      </c>
      <c r="B38" s="80" t="s">
        <v>28</v>
      </c>
      <c r="C38" s="115">
        <v>1</v>
      </c>
      <c r="D38" s="116" t="s">
        <v>29</v>
      </c>
      <c r="E38" s="115">
        <v>33</v>
      </c>
      <c r="F38" s="117" t="s">
        <v>78</v>
      </c>
      <c r="G38" s="118" t="s">
        <v>79</v>
      </c>
      <c r="H38" s="69">
        <f t="shared" si="0"/>
        <v>5282.426530752518</v>
      </c>
      <c r="I38" s="69">
        <f>'Per capita Adjusted RES'!I37/'Per capita Adjusted RES'!I$8*'Actual Expenditures'!U$8</f>
        <v>1315.2963697792813</v>
      </c>
      <c r="J38" s="69">
        <f>'Per capita Adjusted RES'!J37/'Per capita Adjusted RES'!J$8*'Actual Expenditures'!V$8</f>
        <v>495.4618408854443</v>
      </c>
      <c r="K38" s="69">
        <f>'Per capita Adjusted RES'!K37/'Per capita Adjusted RES'!K$8*'Actual Expenditures'!W$8</f>
        <v>584.3380246945927</v>
      </c>
      <c r="L38" s="69">
        <f>'Per capita Adjusted RES'!L37/'Per capita Adjusted RES'!L$8*'Actual Expenditures'!X$8</f>
        <v>479.74297969795145</v>
      </c>
      <c r="M38" s="69">
        <f>'Per capita Adjusted RES'!M37/'Per capita Adjusted RES'!M$8*'Actual Expenditures'!Y$8</f>
        <v>390.4905432653919</v>
      </c>
      <c r="N38" s="69">
        <f>'Per capita Adjusted RES'!N37/'Per capita Adjusted RES'!N$8*'Actual Expenditures'!Z$8</f>
        <v>288.6277616994675</v>
      </c>
      <c r="O38" s="69">
        <f>'Per capita Adjusted RES'!O37/'Per capita Adjusted RES'!O$8*'Actual Expenditures'!AA$8</f>
        <v>462.12681024075266</v>
      </c>
      <c r="P38" s="69">
        <f>'Per capita Adjusted RES'!P37/'Per capita Adjusted RES'!P$8*'Actual Expenditures'!AB$8</f>
        <v>318.29798526917483</v>
      </c>
      <c r="Q38" s="69">
        <f>'Per capita Adjusted RES'!Q37/'Per capita Adjusted RES'!Q$8*'Actual Expenditures'!AC$8</f>
        <v>261.1605329268015</v>
      </c>
      <c r="R38" s="85">
        <f>'Per capita Adjusted RES'!R37/'Per capita Adjusted RES'!R$8*'Actual Expenditures'!AD$8</f>
        <v>686.8836822936607</v>
      </c>
      <c r="S38" s="26"/>
      <c r="T38" s="26"/>
      <c r="U38" s="26"/>
      <c r="V38" s="26"/>
      <c r="W38" s="26"/>
      <c r="X38" s="26"/>
    </row>
    <row r="39" spans="1:24" ht="12.75">
      <c r="A39" s="79">
        <v>1</v>
      </c>
      <c r="B39" s="80" t="s">
        <v>28</v>
      </c>
      <c r="C39" s="115">
        <v>2</v>
      </c>
      <c r="D39" s="116" t="s">
        <v>80</v>
      </c>
      <c r="E39" s="115">
        <v>34</v>
      </c>
      <c r="F39" s="117" t="s">
        <v>81</v>
      </c>
      <c r="G39" s="118" t="s">
        <v>82</v>
      </c>
      <c r="H39" s="69">
        <f t="shared" si="0"/>
        <v>5797.116936530691</v>
      </c>
      <c r="I39" s="69">
        <f>'Per capita Adjusted RES'!I38/'Per capita Adjusted RES'!I$8*'Actual Expenditures'!U$8</f>
        <v>1464.238249564484</v>
      </c>
      <c r="J39" s="69">
        <f>'Per capita Adjusted RES'!J38/'Per capita Adjusted RES'!J$8*'Actual Expenditures'!V$8</f>
        <v>537.0336332850404</v>
      </c>
      <c r="K39" s="69">
        <f>'Per capita Adjusted RES'!K38/'Per capita Adjusted RES'!K$8*'Actual Expenditures'!W$8</f>
        <v>722.022388249971</v>
      </c>
      <c r="L39" s="69">
        <f>'Per capita Adjusted RES'!L38/'Per capita Adjusted RES'!L$8*'Actual Expenditures'!X$8</f>
        <v>503.78098261741</v>
      </c>
      <c r="M39" s="69">
        <f>'Per capita Adjusted RES'!M38/'Per capita Adjusted RES'!M$8*'Actual Expenditures'!Y$8</f>
        <v>310.3252541965278</v>
      </c>
      <c r="N39" s="69">
        <f>'Per capita Adjusted RES'!N38/'Per capita Adjusted RES'!N$8*'Actual Expenditures'!Z$8</f>
        <v>403.4224654445233</v>
      </c>
      <c r="O39" s="69">
        <f>'Per capita Adjusted RES'!O38/'Per capita Adjusted RES'!O$8*'Actual Expenditures'!AA$8</f>
        <v>489.1531750272162</v>
      </c>
      <c r="P39" s="69">
        <f>'Per capita Adjusted RES'!P38/'Per capita Adjusted RES'!P$8*'Actual Expenditures'!AB$8</f>
        <v>361.16898559218737</v>
      </c>
      <c r="Q39" s="69">
        <f>'Per capita Adjusted RES'!Q38/'Per capita Adjusted RES'!Q$8*'Actual Expenditures'!AC$8</f>
        <v>261.16053292680147</v>
      </c>
      <c r="R39" s="85">
        <f>'Per capita Adjusted RES'!R38/'Per capita Adjusted RES'!R$8*'Actual Expenditures'!AD$8</f>
        <v>744.8112696265297</v>
      </c>
      <c r="S39" s="26"/>
      <c r="T39" s="26"/>
      <c r="U39" s="26"/>
      <c r="V39" s="26"/>
      <c r="W39" s="26"/>
      <c r="X39" s="26"/>
    </row>
    <row r="40" spans="1:24" ht="12.75">
      <c r="A40" s="79">
        <v>4</v>
      </c>
      <c r="B40" s="80" t="s">
        <v>14</v>
      </c>
      <c r="C40" s="115">
        <v>8</v>
      </c>
      <c r="D40" s="116" t="s">
        <v>18</v>
      </c>
      <c r="E40" s="115">
        <v>35</v>
      </c>
      <c r="F40" s="117" t="s">
        <v>83</v>
      </c>
      <c r="G40" s="118" t="s">
        <v>84</v>
      </c>
      <c r="H40" s="69">
        <f t="shared" si="0"/>
        <v>6459.873194887733</v>
      </c>
      <c r="I40" s="69">
        <f>'Per capita Adjusted RES'!I39/'Per capita Adjusted RES'!I$8*'Actual Expenditures'!U$8</f>
        <v>1500.6138749185468</v>
      </c>
      <c r="J40" s="69">
        <f>'Per capita Adjusted RES'!J39/'Per capita Adjusted RES'!J$8*'Actual Expenditures'!V$8</f>
        <v>502.1083484552666</v>
      </c>
      <c r="K40" s="69">
        <f>'Per capita Adjusted RES'!K39/'Per capita Adjusted RES'!K$8*'Actual Expenditures'!W$8</f>
        <v>1321.0854446933504</v>
      </c>
      <c r="L40" s="69">
        <f>'Per capita Adjusted RES'!L39/'Per capita Adjusted RES'!L$8*'Actual Expenditures'!X$8</f>
        <v>514.4654808922622</v>
      </c>
      <c r="M40" s="69">
        <f>'Per capita Adjusted RES'!M39/'Per capita Adjusted RES'!M$8*'Actual Expenditures'!Y$8</f>
        <v>567.7991725588417</v>
      </c>
      <c r="N40" s="69">
        <f>'Per capita Adjusted RES'!N39/'Per capita Adjusted RES'!N$8*'Actual Expenditures'!Z$8</f>
        <v>401.14472376024594</v>
      </c>
      <c r="O40" s="69">
        <f>'Per capita Adjusted RES'!O39/'Per capita Adjusted RES'!O$8*'Actual Expenditures'!AA$8</f>
        <v>446.0974982713982</v>
      </c>
      <c r="P40" s="69">
        <f>'Per capita Adjusted RES'!P39/'Per capita Adjusted RES'!P$8*'Actual Expenditures'!AB$8</f>
        <v>292.8712346112375</v>
      </c>
      <c r="Q40" s="69">
        <f>'Per capita Adjusted RES'!Q39/'Per capita Adjusted RES'!Q$8*'Actual Expenditures'!AC$8</f>
        <v>261.16053292680147</v>
      </c>
      <c r="R40" s="85">
        <f>'Per capita Adjusted RES'!R39/'Per capita Adjusted RES'!R$8*'Actual Expenditures'!AD$8</f>
        <v>652.526883799782</v>
      </c>
      <c r="S40" s="26"/>
      <c r="T40" s="26"/>
      <c r="U40" s="26"/>
      <c r="V40" s="26"/>
      <c r="W40" s="26"/>
      <c r="X40" s="26"/>
    </row>
    <row r="41" spans="1:24" ht="12.75">
      <c r="A41" s="79">
        <v>1</v>
      </c>
      <c r="B41" s="80" t="s">
        <v>28</v>
      </c>
      <c r="C41" s="115">
        <v>2</v>
      </c>
      <c r="D41" s="116" t="s">
        <v>80</v>
      </c>
      <c r="E41" s="115">
        <v>36</v>
      </c>
      <c r="F41" s="117" t="s">
        <v>85</v>
      </c>
      <c r="G41" s="118" t="s">
        <v>86</v>
      </c>
      <c r="H41" s="69">
        <f t="shared" si="0"/>
        <v>6052.0787017786215</v>
      </c>
      <c r="I41" s="69">
        <f>'Per capita Adjusted RES'!I40/'Per capita Adjusted RES'!I$8*'Actual Expenditures'!U$8</f>
        <v>1351.3631196275746</v>
      </c>
      <c r="J41" s="69">
        <f>'Per capita Adjusted RES'!J40/'Per capita Adjusted RES'!J$8*'Actual Expenditures'!V$8</f>
        <v>556.5273320211612</v>
      </c>
      <c r="K41" s="69">
        <f>'Per capita Adjusted RES'!K40/'Per capita Adjusted RES'!K$8*'Actual Expenditures'!W$8</f>
        <v>1161.9107233773834</v>
      </c>
      <c r="L41" s="69">
        <f>'Per capita Adjusted RES'!L40/'Per capita Adjusted RES'!L$8*'Actual Expenditures'!X$8</f>
        <v>544.8460327624515</v>
      </c>
      <c r="M41" s="69">
        <f>'Per capita Adjusted RES'!M40/'Per capita Adjusted RES'!M$8*'Actual Expenditures'!Y$8</f>
        <v>268.14280400536165</v>
      </c>
      <c r="N41" s="69">
        <f>'Per capita Adjusted RES'!N40/'Per capita Adjusted RES'!N$8*'Actual Expenditures'!Z$8</f>
        <v>403.19831174664085</v>
      </c>
      <c r="O41" s="69">
        <f>'Per capita Adjusted RES'!O40/'Per capita Adjusted RES'!O$8*'Actual Expenditures'!AA$8</f>
        <v>470.0811945968602</v>
      </c>
      <c r="P41" s="69">
        <f>'Per capita Adjusted RES'!P40/'Per capita Adjusted RES'!P$8*'Actual Expenditures'!AB$8</f>
        <v>330.9157537702074</v>
      </c>
      <c r="Q41" s="69">
        <f>'Per capita Adjusted RES'!Q40/'Per capita Adjusted RES'!Q$8*'Actual Expenditures'!AC$8</f>
        <v>261.16053292680147</v>
      </c>
      <c r="R41" s="85">
        <f>'Per capita Adjusted RES'!R40/'Per capita Adjusted RES'!R$8*'Actual Expenditures'!AD$8</f>
        <v>703.9328969441791</v>
      </c>
      <c r="S41" s="26"/>
      <c r="T41" s="26"/>
      <c r="U41" s="26"/>
      <c r="V41" s="26"/>
      <c r="W41" s="26"/>
      <c r="X41" s="26"/>
    </row>
    <row r="42" spans="1:24" ht="12.75">
      <c r="A42" s="79">
        <v>3</v>
      </c>
      <c r="B42" s="80" t="s">
        <v>10</v>
      </c>
      <c r="C42" s="115">
        <v>5</v>
      </c>
      <c r="D42" s="116" t="s">
        <v>32</v>
      </c>
      <c r="E42" s="115">
        <v>37</v>
      </c>
      <c r="F42" s="117" t="s">
        <v>87</v>
      </c>
      <c r="G42" s="118" t="s">
        <v>88</v>
      </c>
      <c r="H42" s="69">
        <f t="shared" si="0"/>
        <v>6112.841182521263</v>
      </c>
      <c r="I42" s="69">
        <f>'Per capita Adjusted RES'!I41/'Per capita Adjusted RES'!I$8*'Actual Expenditures'!U$8</f>
        <v>1365.3246881985942</v>
      </c>
      <c r="J42" s="69">
        <f>'Per capita Adjusted RES'!J41/'Per capita Adjusted RES'!J$8*'Actual Expenditures'!V$8</f>
        <v>516.4640620357353</v>
      </c>
      <c r="K42" s="69">
        <f>'Per capita Adjusted RES'!K41/'Per capita Adjusted RES'!K$8*'Actual Expenditures'!W$8</f>
        <v>1127.4085867504705</v>
      </c>
      <c r="L42" s="69">
        <f>'Per capita Adjusted RES'!L41/'Per capita Adjusted RES'!L$8*'Actual Expenditures'!X$8</f>
        <v>569.738810569309</v>
      </c>
      <c r="M42" s="69">
        <f>'Per capita Adjusted RES'!M41/'Per capita Adjusted RES'!M$8*'Actual Expenditures'!Y$8</f>
        <v>431.14013732865794</v>
      </c>
      <c r="N42" s="69">
        <f>'Per capita Adjusted RES'!N41/'Per capita Adjusted RES'!N$8*'Actual Expenditures'!Z$8</f>
        <v>408.59745109226566</v>
      </c>
      <c r="O42" s="69">
        <f>'Per capita Adjusted RES'!O41/'Per capita Adjusted RES'!O$8*'Actual Expenditures'!AA$8</f>
        <v>454.87434060415694</v>
      </c>
      <c r="P42" s="69">
        <f>'Per capita Adjusted RES'!P41/'Per capita Adjusted RES'!P$8*'Actual Expenditures'!AB$8</f>
        <v>306.7936401384209</v>
      </c>
      <c r="Q42" s="69">
        <f>'Per capita Adjusted RES'!Q41/'Per capita Adjusted RES'!Q$8*'Actual Expenditures'!AC$8</f>
        <v>261.1605329268015</v>
      </c>
      <c r="R42" s="85">
        <f>'Per capita Adjusted RES'!R41/'Per capita Adjusted RES'!R$8*'Actual Expenditures'!AD$8</f>
        <v>671.3389328768505</v>
      </c>
      <c r="S42" s="26"/>
      <c r="T42" s="26"/>
      <c r="U42" s="26"/>
      <c r="V42" s="26"/>
      <c r="W42" s="26"/>
      <c r="X42" s="26"/>
    </row>
    <row r="43" spans="1:24" ht="12.75">
      <c r="A43" s="79">
        <v>2</v>
      </c>
      <c r="B43" s="80" t="s">
        <v>43</v>
      </c>
      <c r="C43" s="115">
        <v>4</v>
      </c>
      <c r="D43" s="116" t="s">
        <v>49</v>
      </c>
      <c r="E43" s="115">
        <v>38</v>
      </c>
      <c r="F43" s="117" t="s">
        <v>89</v>
      </c>
      <c r="G43" s="118" t="s">
        <v>90</v>
      </c>
      <c r="H43" s="69">
        <f t="shared" si="0"/>
        <v>6248.235504964273</v>
      </c>
      <c r="I43" s="69">
        <f>'Per capita Adjusted RES'!I42/'Per capita Adjusted RES'!I$8*'Actual Expenditures'!U$8</f>
        <v>1209.1645502093781</v>
      </c>
      <c r="J43" s="69">
        <f>'Per capita Adjusted RES'!J42/'Per capita Adjusted RES'!J$8*'Actual Expenditures'!V$8</f>
        <v>540.3282674527826</v>
      </c>
      <c r="K43" s="69">
        <f>'Per capita Adjusted RES'!K42/'Per capita Adjusted RES'!K$8*'Actual Expenditures'!W$8</f>
        <v>1161.4431503572284</v>
      </c>
      <c r="L43" s="69">
        <f>'Per capita Adjusted RES'!L42/'Per capita Adjusted RES'!L$8*'Actual Expenditures'!X$8</f>
        <v>457.6468952239859</v>
      </c>
      <c r="M43" s="69">
        <f>'Per capita Adjusted RES'!M42/'Per capita Adjusted RES'!M$8*'Actual Expenditures'!Y$8</f>
        <v>1008.4411557518927</v>
      </c>
      <c r="N43" s="69">
        <f>'Per capita Adjusted RES'!N42/'Per capita Adjusted RES'!N$8*'Actual Expenditures'!Z$8</f>
        <v>270.7320016706878</v>
      </c>
      <c r="O43" s="69">
        <f>'Per capita Adjusted RES'!O42/'Per capita Adjusted RES'!O$8*'Actual Expenditures'!AA$8</f>
        <v>435.0656491442123</v>
      </c>
      <c r="P43" s="69">
        <f>'Per capita Adjusted RES'!P42/'Per capita Adjusted RES'!P$8*'Actual Expenditures'!AB$8</f>
        <v>275.3717887467353</v>
      </c>
      <c r="Q43" s="69">
        <f>'Per capita Adjusted RES'!Q42/'Per capita Adjusted RES'!Q$8*'Actual Expenditures'!AC$8</f>
        <v>261.1605329268015</v>
      </c>
      <c r="R43" s="85">
        <f>'Per capita Adjusted RES'!R42/'Per capita Adjusted RES'!R$8*'Actual Expenditures'!AD$8</f>
        <v>628.8815134805682</v>
      </c>
      <c r="S43" s="26"/>
      <c r="T43" s="26"/>
      <c r="U43" s="26"/>
      <c r="V43" s="26"/>
      <c r="W43" s="26"/>
      <c r="X43" s="26"/>
    </row>
    <row r="44" spans="1:24" ht="12.75">
      <c r="A44" s="79">
        <v>2</v>
      </c>
      <c r="B44" s="80" t="s">
        <v>43</v>
      </c>
      <c r="C44" s="115">
        <v>3</v>
      </c>
      <c r="D44" s="116" t="s">
        <v>44</v>
      </c>
      <c r="E44" s="115">
        <v>39</v>
      </c>
      <c r="F44" s="117" t="s">
        <v>91</v>
      </c>
      <c r="G44" s="118" t="s">
        <v>92</v>
      </c>
      <c r="H44" s="69">
        <f t="shared" si="0"/>
        <v>5813.993971239384</v>
      </c>
      <c r="I44" s="69">
        <f>'Per capita Adjusted RES'!I43/'Per capita Adjusted RES'!I$8*'Actual Expenditures'!U$8</f>
        <v>1385.2115911880678</v>
      </c>
      <c r="J44" s="69">
        <f>'Per capita Adjusted RES'!J43/'Per capita Adjusted RES'!J$8*'Actual Expenditures'!V$8</f>
        <v>550.1857521653408</v>
      </c>
      <c r="K44" s="69">
        <f>'Per capita Adjusted RES'!K43/'Per capita Adjusted RES'!K$8*'Actual Expenditures'!W$8</f>
        <v>855.9193287258993</v>
      </c>
      <c r="L44" s="69">
        <f>'Per capita Adjusted RES'!L43/'Per capita Adjusted RES'!L$8*'Actual Expenditures'!X$8</f>
        <v>509.72577640732914</v>
      </c>
      <c r="M44" s="69">
        <f>'Per capita Adjusted RES'!M43/'Per capita Adjusted RES'!M$8*'Actual Expenditures'!Y$8</f>
        <v>375.5941019192628</v>
      </c>
      <c r="N44" s="69">
        <f>'Per capita Adjusted RES'!N43/'Per capita Adjusted RES'!N$8*'Actual Expenditures'!Z$8</f>
        <v>385.6992389491421</v>
      </c>
      <c r="O44" s="69">
        <f>'Per capita Adjusted RES'!O43/'Per capita Adjusted RES'!O$8*'Actual Expenditures'!AA$8</f>
        <v>467.0297574879668</v>
      </c>
      <c r="P44" s="69">
        <f>'Per capita Adjusted RES'!P43/'Per capita Adjusted RES'!P$8*'Actual Expenditures'!AB$8</f>
        <v>326.0753631991993</v>
      </c>
      <c r="Q44" s="69">
        <f>'Per capita Adjusted RES'!Q43/'Per capita Adjusted RES'!Q$8*'Actual Expenditures'!AC$8</f>
        <v>261.16053292680147</v>
      </c>
      <c r="R44" s="85">
        <f>'Per capita Adjusted RES'!R43/'Per capita Adjusted RES'!R$8*'Actual Expenditures'!AD$8</f>
        <v>697.3925282703751</v>
      </c>
      <c r="S44" s="26"/>
      <c r="T44" s="26"/>
      <c r="U44" s="26"/>
      <c r="V44" s="26"/>
      <c r="W44" s="26"/>
      <c r="X44" s="26"/>
    </row>
    <row r="45" spans="1:24" ht="12.75">
      <c r="A45" s="79">
        <v>3</v>
      </c>
      <c r="B45" s="80" t="s">
        <v>10</v>
      </c>
      <c r="C45" s="115">
        <v>7</v>
      </c>
      <c r="D45" s="116" t="s">
        <v>21</v>
      </c>
      <c r="E45" s="115">
        <v>40</v>
      </c>
      <c r="F45" s="117" t="s">
        <v>93</v>
      </c>
      <c r="G45" s="118" t="s">
        <v>94</v>
      </c>
      <c r="H45" s="69">
        <f t="shared" si="0"/>
        <v>6059.213926993832</v>
      </c>
      <c r="I45" s="69">
        <f>'Per capita Adjusted RES'!I44/'Per capita Adjusted RES'!I$8*'Actual Expenditures'!U$8</f>
        <v>1364.8372942076328</v>
      </c>
      <c r="J45" s="69">
        <f>'Per capita Adjusted RES'!J44/'Per capita Adjusted RES'!J$8*'Actual Expenditures'!V$8</f>
        <v>522.4975170455909</v>
      </c>
      <c r="K45" s="69">
        <f>'Per capita Adjusted RES'!K44/'Per capita Adjusted RES'!K$8*'Actual Expenditures'!W$8</f>
        <v>1070.667012169784</v>
      </c>
      <c r="L45" s="69">
        <f>'Per capita Adjusted RES'!L44/'Per capita Adjusted RES'!L$8*'Actual Expenditures'!X$8</f>
        <v>518.3235305858424</v>
      </c>
      <c r="M45" s="69">
        <f>'Per capita Adjusted RES'!M44/'Per capita Adjusted RES'!M$8*'Actual Expenditures'!Y$8</f>
        <v>574.7944299571332</v>
      </c>
      <c r="N45" s="69">
        <f>'Per capita Adjusted RES'!N44/'Per capita Adjusted RES'!N$8*'Actual Expenditures'!Z$8</f>
        <v>363.07092822280015</v>
      </c>
      <c r="O45" s="69">
        <f>'Per capita Adjusted RES'!O44/'Per capita Adjusted RES'!O$8*'Actual Expenditures'!AA$8</f>
        <v>444.4836468561051</v>
      </c>
      <c r="P45" s="69">
        <f>'Per capita Adjusted RES'!P44/'Per capita Adjusted RES'!P$8*'Actual Expenditures'!AB$8</f>
        <v>290.31123717566055</v>
      </c>
      <c r="Q45" s="69">
        <f>'Per capita Adjusted RES'!Q44/'Per capita Adjusted RES'!Q$8*'Actual Expenditures'!AC$8</f>
        <v>261.16053292680147</v>
      </c>
      <c r="R45" s="85">
        <f>'Per capita Adjusted RES'!R44/'Per capita Adjusted RES'!R$8*'Actual Expenditures'!AD$8</f>
        <v>649.0677978464807</v>
      </c>
      <c r="S45" s="26"/>
      <c r="T45" s="26"/>
      <c r="U45" s="26"/>
      <c r="V45" s="26"/>
      <c r="W45" s="26"/>
      <c r="X45" s="26"/>
    </row>
    <row r="46" spans="1:24" ht="12.75">
      <c r="A46" s="79">
        <v>4</v>
      </c>
      <c r="B46" s="80" t="s">
        <v>14</v>
      </c>
      <c r="C46" s="115">
        <v>9</v>
      </c>
      <c r="D46" s="116" t="s">
        <v>15</v>
      </c>
      <c r="E46" s="115">
        <v>41</v>
      </c>
      <c r="F46" s="117" t="s">
        <v>95</v>
      </c>
      <c r="G46" s="118" t="s">
        <v>96</v>
      </c>
      <c r="H46" s="69">
        <f t="shared" si="0"/>
        <v>5604.717049150153</v>
      </c>
      <c r="I46" s="69">
        <f>'Per capita Adjusted RES'!I45/'Per capita Adjusted RES'!I$8*'Actual Expenditures'!U$8</f>
        <v>1325.4923157060018</v>
      </c>
      <c r="J46" s="69">
        <f>'Per capita Adjusted RES'!J45/'Per capita Adjusted RES'!J$8*'Actual Expenditures'!V$8</f>
        <v>518.7820589963803</v>
      </c>
      <c r="K46" s="69">
        <f>'Per capita Adjusted RES'!K45/'Per capita Adjusted RES'!K$8*'Actual Expenditures'!W$8</f>
        <v>864.828002286242</v>
      </c>
      <c r="L46" s="69">
        <f>'Per capita Adjusted RES'!L45/'Per capita Adjusted RES'!L$8*'Actual Expenditures'!X$8</f>
        <v>480.03660582117317</v>
      </c>
      <c r="M46" s="69">
        <f>'Per capita Adjusted RES'!M45/'Per capita Adjusted RES'!M$8*'Actual Expenditures'!Y$8</f>
        <v>418.60830866420264</v>
      </c>
      <c r="N46" s="69">
        <f>'Per capita Adjusted RES'!N45/'Per capita Adjusted RES'!N$8*'Actual Expenditures'!Z$8</f>
        <v>307.4038709250883</v>
      </c>
      <c r="O46" s="69">
        <f>'Per capita Adjusted RES'!O45/'Per capita Adjusted RES'!O$8*'Actual Expenditures'!AA$8</f>
        <v>453.9014207537315</v>
      </c>
      <c r="P46" s="69">
        <f>'Per capita Adjusted RES'!P45/'Per capita Adjusted RES'!P$8*'Actual Expenditures'!AB$8</f>
        <v>305.2503305756509</v>
      </c>
      <c r="Q46" s="69">
        <f>'Per capita Adjusted RES'!Q45/'Per capita Adjusted RES'!Q$8*'Actual Expenditures'!AC$8</f>
        <v>261.16053292680147</v>
      </c>
      <c r="R46" s="85">
        <f>'Per capita Adjusted RES'!R45/'Per capita Adjusted RES'!R$8*'Actual Expenditures'!AD$8</f>
        <v>669.2536024948809</v>
      </c>
      <c r="S46" s="26"/>
      <c r="T46" s="26"/>
      <c r="U46" s="26"/>
      <c r="V46" s="26"/>
      <c r="W46" s="26"/>
      <c r="X46" s="26"/>
    </row>
    <row r="47" spans="1:24" ht="12.75">
      <c r="A47" s="79">
        <v>1</v>
      </c>
      <c r="B47" s="80" t="s">
        <v>28</v>
      </c>
      <c r="C47" s="115">
        <v>2</v>
      </c>
      <c r="D47" s="116" t="s">
        <v>80</v>
      </c>
      <c r="E47" s="115">
        <v>42</v>
      </c>
      <c r="F47" s="117" t="s">
        <v>97</v>
      </c>
      <c r="G47" s="118" t="s">
        <v>98</v>
      </c>
      <c r="H47" s="69">
        <f t="shared" si="0"/>
        <v>5608.548613820149</v>
      </c>
      <c r="I47" s="69">
        <f>'Per capita Adjusted RES'!I46/'Per capita Adjusted RES'!I$8*'Actual Expenditures'!U$8</f>
        <v>1245.3555909942147</v>
      </c>
      <c r="J47" s="69">
        <f>'Per capita Adjusted RES'!J46/'Per capita Adjusted RES'!J$8*'Actual Expenditures'!V$8</f>
        <v>524.3922480736649</v>
      </c>
      <c r="K47" s="69">
        <f>'Per capita Adjusted RES'!K46/'Per capita Adjusted RES'!K$8*'Actual Expenditures'!W$8</f>
        <v>853.4843404449475</v>
      </c>
      <c r="L47" s="69">
        <f>'Per capita Adjusted RES'!L46/'Per capita Adjusted RES'!L$8*'Actual Expenditures'!X$8</f>
        <v>515.655793969665</v>
      </c>
      <c r="M47" s="69">
        <f>'Per capita Adjusted RES'!M46/'Per capita Adjusted RES'!M$8*'Actual Expenditures'!Y$8</f>
        <v>334.7603033195386</v>
      </c>
      <c r="N47" s="69">
        <f>'Per capita Adjusted RES'!N46/'Per capita Adjusted RES'!N$8*'Actual Expenditures'!Z$8</f>
        <v>397.30727855220096</v>
      </c>
      <c r="O47" s="69">
        <f>'Per capita Adjusted RES'!O46/'Per capita Adjusted RES'!O$8*'Actual Expenditures'!AA$8</f>
        <v>464.0559315720568</v>
      </c>
      <c r="P47" s="69">
        <f>'Per capita Adjusted RES'!P46/'Per capita Adjusted RES'!P$8*'Actual Expenditures'!AB$8</f>
        <v>321.3580846155323</v>
      </c>
      <c r="Q47" s="69">
        <f>'Per capita Adjusted RES'!Q46/'Per capita Adjusted RES'!Q$8*'Actual Expenditures'!AC$8</f>
        <v>261.16053292680147</v>
      </c>
      <c r="R47" s="85">
        <f>'Per capita Adjusted RES'!R46/'Per capita Adjusted RES'!R$8*'Actual Expenditures'!AD$8</f>
        <v>691.0185093515266</v>
      </c>
      <c r="S47" s="26"/>
      <c r="T47" s="26"/>
      <c r="U47" s="26"/>
      <c r="V47" s="26"/>
      <c r="W47" s="26"/>
      <c r="X47" s="26"/>
    </row>
    <row r="48" spans="1:24" ht="12.75">
      <c r="A48" s="79">
        <v>1</v>
      </c>
      <c r="B48" s="80" t="s">
        <v>28</v>
      </c>
      <c r="C48" s="115">
        <v>1</v>
      </c>
      <c r="D48" s="116" t="s">
        <v>29</v>
      </c>
      <c r="E48" s="115">
        <v>44</v>
      </c>
      <c r="F48" s="117" t="s">
        <v>99</v>
      </c>
      <c r="G48" s="118" t="s">
        <v>100</v>
      </c>
      <c r="H48" s="69">
        <f t="shared" si="0"/>
        <v>5602.51100134521</v>
      </c>
      <c r="I48" s="69">
        <f>'Per capita Adjusted RES'!I47/'Per capita Adjusted RES'!I$8*'Actual Expenditures'!U$8</f>
        <v>1207.5942697425105</v>
      </c>
      <c r="J48" s="69">
        <f>'Per capita Adjusted RES'!J47/'Per capita Adjusted RES'!J$8*'Actual Expenditures'!V$8</f>
        <v>562.0435576952982</v>
      </c>
      <c r="K48" s="69">
        <f>'Per capita Adjusted RES'!K47/'Per capita Adjusted RES'!K$8*'Actual Expenditures'!W$8</f>
        <v>910.6817411529237</v>
      </c>
      <c r="L48" s="69">
        <f>'Per capita Adjusted RES'!L47/'Per capita Adjusted RES'!L$8*'Actual Expenditures'!X$8</f>
        <v>554.5752538466456</v>
      </c>
      <c r="M48" s="69">
        <f>'Per capita Adjusted RES'!M47/'Per capita Adjusted RES'!M$8*'Actual Expenditures'!Y$8</f>
        <v>282.6372348167848</v>
      </c>
      <c r="N48" s="69">
        <f>'Per capita Adjusted RES'!N47/'Per capita Adjusted RES'!N$8*'Actual Expenditures'!Z$8</f>
        <v>368.50007550124263</v>
      </c>
      <c r="O48" s="69">
        <f>'Per capita Adjusted RES'!O47/'Per capita Adjusted RES'!O$8*'Actual Expenditures'!AA$8</f>
        <v>459.59170305595495</v>
      </c>
      <c r="P48" s="69">
        <f>'Per capita Adjusted RES'!P47/'Per capita Adjusted RES'!P$8*'Actual Expenditures'!AB$8</f>
        <v>314.27663123961753</v>
      </c>
      <c r="Q48" s="69">
        <f>'Per capita Adjusted RES'!Q47/'Per capita Adjusted RES'!Q$8*'Actual Expenditures'!AC$8</f>
        <v>261.16053292680147</v>
      </c>
      <c r="R48" s="85">
        <f>'Per capita Adjusted RES'!R47/'Per capita Adjusted RES'!R$8*'Actual Expenditures'!AD$8</f>
        <v>681.4500013674303</v>
      </c>
      <c r="S48" s="26"/>
      <c r="T48" s="26"/>
      <c r="U48" s="26"/>
      <c r="V48" s="26"/>
      <c r="W48" s="26"/>
      <c r="X48" s="26"/>
    </row>
    <row r="49" spans="1:24" ht="12.75">
      <c r="A49" s="79">
        <v>3</v>
      </c>
      <c r="B49" s="80" t="s">
        <v>10</v>
      </c>
      <c r="C49" s="115">
        <v>5</v>
      </c>
      <c r="D49" s="116" t="s">
        <v>32</v>
      </c>
      <c r="E49" s="115">
        <v>45</v>
      </c>
      <c r="F49" s="117" t="s">
        <v>101</v>
      </c>
      <c r="G49" s="118" t="s">
        <v>102</v>
      </c>
      <c r="H49" s="69">
        <f t="shared" si="0"/>
        <v>6290.951986124779</v>
      </c>
      <c r="I49" s="69">
        <f>'Per capita Adjusted RES'!I48/'Per capita Adjusted RES'!I$8*'Actual Expenditures'!U$8</f>
        <v>1373.9511400977851</v>
      </c>
      <c r="J49" s="69">
        <f>'Per capita Adjusted RES'!J48/'Per capita Adjusted RES'!J$8*'Actual Expenditures'!V$8</f>
        <v>527.2129301222748</v>
      </c>
      <c r="K49" s="69">
        <f>'Per capita Adjusted RES'!K48/'Per capita Adjusted RES'!K$8*'Actual Expenditures'!W$8</f>
        <v>1233.8975216485512</v>
      </c>
      <c r="L49" s="69">
        <f>'Per capita Adjusted RES'!L48/'Per capita Adjusted RES'!L$8*'Actual Expenditures'!X$8</f>
        <v>591.3035914686972</v>
      </c>
      <c r="M49" s="69">
        <f>'Per capita Adjusted RES'!M48/'Per capita Adjusted RES'!M$8*'Actual Expenditures'!Y$8</f>
        <v>460.5063116552738</v>
      </c>
      <c r="N49" s="69">
        <f>'Per capita Adjusted RES'!N48/'Per capita Adjusted RES'!N$8*'Actual Expenditures'!Z$8</f>
        <v>418.4868321438299</v>
      </c>
      <c r="O49" s="69">
        <f>'Per capita Adjusted RES'!O48/'Per capita Adjusted RES'!O$8*'Actual Expenditures'!AA$8</f>
        <v>453.0615622247168</v>
      </c>
      <c r="P49" s="69">
        <f>'Per capita Adjusted RES'!P48/'Per capita Adjusted RES'!P$8*'Actual Expenditures'!AB$8</f>
        <v>303.9180916469918</v>
      </c>
      <c r="Q49" s="69">
        <f>'Per capita Adjusted RES'!Q48/'Per capita Adjusted RES'!Q$8*'Actual Expenditures'!AC$8</f>
        <v>261.16053292680147</v>
      </c>
      <c r="R49" s="85">
        <f>'Per capita Adjusted RES'!R48/'Per capita Adjusted RES'!R$8*'Actual Expenditures'!AD$8</f>
        <v>667.4534721898568</v>
      </c>
      <c r="S49" s="26"/>
      <c r="T49" s="26"/>
      <c r="U49" s="26"/>
      <c r="V49" s="26"/>
      <c r="W49" s="26"/>
      <c r="X49" s="26"/>
    </row>
    <row r="50" spans="1:24" ht="12.75">
      <c r="A50" s="79">
        <v>2</v>
      </c>
      <c r="B50" s="80" t="s">
        <v>43</v>
      </c>
      <c r="C50" s="115">
        <v>4</v>
      </c>
      <c r="D50" s="116" t="s">
        <v>49</v>
      </c>
      <c r="E50" s="115">
        <v>46</v>
      </c>
      <c r="F50" s="117" t="s">
        <v>103</v>
      </c>
      <c r="G50" s="118" t="s">
        <v>104</v>
      </c>
      <c r="H50" s="69">
        <f t="shared" si="0"/>
        <v>5745.171563108083</v>
      </c>
      <c r="I50" s="69">
        <f>'Per capita Adjusted RES'!I49/'Per capita Adjusted RES'!I$8*'Actual Expenditures'!U$8</f>
        <v>1224.3838242670251</v>
      </c>
      <c r="J50" s="69">
        <f>'Per capita Adjusted RES'!J49/'Per capita Adjusted RES'!J$8*'Actual Expenditures'!V$8</f>
        <v>491.4827318996039</v>
      </c>
      <c r="K50" s="69">
        <f>'Per capita Adjusted RES'!K49/'Per capita Adjusted RES'!K$8*'Actual Expenditures'!W$8</f>
        <v>874.2079182762633</v>
      </c>
      <c r="L50" s="69">
        <f>'Per capita Adjusted RES'!L49/'Per capita Adjusted RES'!L$8*'Actual Expenditures'!X$8</f>
        <v>447.2223030066989</v>
      </c>
      <c r="M50" s="69">
        <f>'Per capita Adjusted RES'!M49/'Per capita Adjusted RES'!M$8*'Actual Expenditures'!Y$8</f>
        <v>868.0852460943154</v>
      </c>
      <c r="N50" s="69">
        <f>'Per capita Adjusted RES'!N49/'Per capita Adjusted RES'!N$8*'Actual Expenditures'!Z$8</f>
        <v>256.3110818575904</v>
      </c>
      <c r="O50" s="69">
        <f>'Per capita Adjusted RES'!O49/'Per capita Adjusted RES'!O$8*'Actual Expenditures'!AA$8</f>
        <v>431.4710775239356</v>
      </c>
      <c r="P50" s="69">
        <f>'Per capita Adjusted RES'!P49/'Per capita Adjusted RES'!P$8*'Actual Expenditures'!AB$8</f>
        <v>269.6698424320333</v>
      </c>
      <c r="Q50" s="69">
        <f>'Per capita Adjusted RES'!Q49/'Per capita Adjusted RES'!Q$8*'Actual Expenditures'!AC$8</f>
        <v>261.16053292680147</v>
      </c>
      <c r="R50" s="85">
        <f>'Per capita Adjusted RES'!R49/'Per capita Adjusted RES'!R$8*'Actual Expenditures'!AD$8</f>
        <v>621.177004823817</v>
      </c>
      <c r="S50" s="26"/>
      <c r="T50" s="26"/>
      <c r="U50" s="26"/>
      <c r="V50" s="26"/>
      <c r="W50" s="26"/>
      <c r="X50" s="26"/>
    </row>
    <row r="51" spans="1:24" ht="12.75">
      <c r="A51" s="79">
        <v>3</v>
      </c>
      <c r="B51" s="80" t="s">
        <v>10</v>
      </c>
      <c r="C51" s="115">
        <v>6</v>
      </c>
      <c r="D51" s="116" t="s">
        <v>11</v>
      </c>
      <c r="E51" s="115">
        <v>47</v>
      </c>
      <c r="F51" s="117" t="s">
        <v>105</v>
      </c>
      <c r="G51" s="118" t="s">
        <v>106</v>
      </c>
      <c r="H51" s="69">
        <f t="shared" si="0"/>
        <v>6271.193483002528</v>
      </c>
      <c r="I51" s="69">
        <f>'Per capita Adjusted RES'!I50/'Per capita Adjusted RES'!I$8*'Actual Expenditures'!U$8</f>
        <v>1332.2805717022425</v>
      </c>
      <c r="J51" s="69">
        <f>'Per capita Adjusted RES'!J50/'Per capita Adjusted RES'!J$8*'Actual Expenditures'!V$8</f>
        <v>527.8538230702255</v>
      </c>
      <c r="K51" s="69">
        <f>'Per capita Adjusted RES'!K50/'Per capita Adjusted RES'!K$8*'Actual Expenditures'!W$8</f>
        <v>1203.767393500144</v>
      </c>
      <c r="L51" s="69">
        <f>'Per capita Adjusted RES'!L50/'Per capita Adjusted RES'!L$8*'Actual Expenditures'!X$8</f>
        <v>607.278900379832</v>
      </c>
      <c r="M51" s="69">
        <f>'Per capita Adjusted RES'!M50/'Per capita Adjusted RES'!M$8*'Actual Expenditures'!Y$8</f>
        <v>468.35408396542016</v>
      </c>
      <c r="N51" s="69">
        <f>'Per capita Adjusted RES'!N50/'Per capita Adjusted RES'!N$8*'Actual Expenditures'!Z$8</f>
        <v>432.49034273851606</v>
      </c>
      <c r="O51" s="69">
        <f>'Per capita Adjusted RES'!O50/'Per capita Adjusted RES'!O$8*'Actual Expenditures'!AA$8</f>
        <v>455.9316984621672</v>
      </c>
      <c r="P51" s="69">
        <f>'Per capita Adjusted RES'!P50/'Per capita Adjusted RES'!P$8*'Actual Expenditures'!AB$8</f>
        <v>308.47089083160336</v>
      </c>
      <c r="Q51" s="69">
        <f>'Per capita Adjusted RES'!Q50/'Per capita Adjusted RES'!Q$8*'Actual Expenditures'!AC$8</f>
        <v>261.1605329268015</v>
      </c>
      <c r="R51" s="85">
        <f>'Per capita Adjusted RES'!R50/'Per capita Adjusted RES'!R$8*'Actual Expenditures'!AD$8</f>
        <v>673.6052454255757</v>
      </c>
      <c r="S51" s="26"/>
      <c r="T51" s="26"/>
      <c r="U51" s="26"/>
      <c r="V51" s="26"/>
      <c r="W51" s="26"/>
      <c r="X51" s="26"/>
    </row>
    <row r="52" spans="1:24" ht="12.75">
      <c r="A52" s="79">
        <v>3</v>
      </c>
      <c r="B52" s="80" t="s">
        <v>10</v>
      </c>
      <c r="C52" s="115">
        <v>7</v>
      </c>
      <c r="D52" s="116" t="s">
        <v>21</v>
      </c>
      <c r="E52" s="115">
        <v>48</v>
      </c>
      <c r="F52" s="117" t="s">
        <v>107</v>
      </c>
      <c r="G52" s="118" t="s">
        <v>108</v>
      </c>
      <c r="H52" s="69">
        <f t="shared" si="0"/>
        <v>6456.3655316027525</v>
      </c>
      <c r="I52" s="69">
        <f>'Per capita Adjusted RES'!I51/'Per capita Adjusted RES'!I$8*'Actual Expenditures'!U$8</f>
        <v>1658.7725145983873</v>
      </c>
      <c r="J52" s="69">
        <f>'Per capita Adjusted RES'!J51/'Per capita Adjusted RES'!J$8*'Actual Expenditures'!V$8</f>
        <v>573.6695474147831</v>
      </c>
      <c r="K52" s="69">
        <f>'Per capita Adjusted RES'!K51/'Per capita Adjusted RES'!K$8*'Actual Expenditures'!W$8</f>
        <v>1191.1446022065438</v>
      </c>
      <c r="L52" s="69">
        <f>'Per capita Adjusted RES'!L51/'Per capita Adjusted RES'!L$8*'Actual Expenditures'!X$8</f>
        <v>462.36458223389263</v>
      </c>
      <c r="M52" s="69">
        <f>'Per capita Adjusted RES'!M51/'Per capita Adjusted RES'!M$8*'Actual Expenditures'!Y$8</f>
        <v>410.3741037452065</v>
      </c>
      <c r="N52" s="69">
        <f>'Per capita Adjusted RES'!N51/'Per capita Adjusted RES'!N$8*'Actual Expenditures'!Z$8</f>
        <v>431.33588446530075</v>
      </c>
      <c r="O52" s="69">
        <f>'Per capita Adjusted RES'!O51/'Per capita Adjusted RES'!O$8*'Actual Expenditures'!AA$8</f>
        <v>462.1765574205628</v>
      </c>
      <c r="P52" s="69">
        <f>'Per capita Adjusted RES'!P51/'Per capita Adjusted RES'!P$8*'Actual Expenditures'!AB$8</f>
        <v>318.3768975231373</v>
      </c>
      <c r="Q52" s="69">
        <f>'Per capita Adjusted RES'!Q51/'Per capita Adjusted RES'!Q$8*'Actual Expenditures'!AC$8</f>
        <v>261.16053292680147</v>
      </c>
      <c r="R52" s="85">
        <f>'Per capita Adjusted RES'!R51/'Per capita Adjusted RES'!R$8*'Actual Expenditures'!AD$8</f>
        <v>686.9903090681375</v>
      </c>
      <c r="S52" s="26"/>
      <c r="T52" s="26"/>
      <c r="U52" s="26"/>
      <c r="V52" s="26"/>
      <c r="W52" s="26"/>
      <c r="X52" s="26"/>
    </row>
    <row r="53" spans="1:24" ht="12.75">
      <c r="A53" s="79">
        <v>4</v>
      </c>
      <c r="B53" s="80" t="s">
        <v>14</v>
      </c>
      <c r="C53" s="115">
        <v>8</v>
      </c>
      <c r="D53" s="116" t="s">
        <v>18</v>
      </c>
      <c r="E53" s="115">
        <v>49</v>
      </c>
      <c r="F53" s="117" t="s">
        <v>109</v>
      </c>
      <c r="G53" s="118" t="s">
        <v>110</v>
      </c>
      <c r="H53" s="69">
        <f t="shared" si="0"/>
        <v>6180.623569540119</v>
      </c>
      <c r="I53" s="69">
        <f>'Per capita Adjusted RES'!I52/'Per capita Adjusted RES'!I$8*'Actual Expenditures'!U$8</f>
        <v>1785.6469901774549</v>
      </c>
      <c r="J53" s="69">
        <f>'Per capita Adjusted RES'!J52/'Per capita Adjusted RES'!J$8*'Actual Expenditures'!V$8</f>
        <v>724.5491361633652</v>
      </c>
      <c r="K53" s="69">
        <f>'Per capita Adjusted RES'!K52/'Per capita Adjusted RES'!K$8*'Actual Expenditures'!W$8</f>
        <v>719.7027511557413</v>
      </c>
      <c r="L53" s="69">
        <f>'Per capita Adjusted RES'!L52/'Per capita Adjusted RES'!L$8*'Actual Expenditures'!X$8</f>
        <v>403.09279729105475</v>
      </c>
      <c r="M53" s="69">
        <f>'Per capita Adjusted RES'!M52/'Per capita Adjusted RES'!M$8*'Actual Expenditures'!Y$8</f>
        <v>441.6523236550498</v>
      </c>
      <c r="N53" s="69">
        <f>'Per capita Adjusted RES'!N52/'Per capita Adjusted RES'!N$8*'Actual Expenditures'!Z$8</f>
        <v>382.3529214083025</v>
      </c>
      <c r="O53" s="69">
        <f>'Per capita Adjusted RES'!O52/'Per capita Adjusted RES'!O$8*'Actual Expenditures'!AA$8</f>
        <v>461.10297715161204</v>
      </c>
      <c r="P53" s="69">
        <f>'Per capita Adjusted RES'!P52/'Per capita Adjusted RES'!P$8*'Actual Expenditures'!AB$8</f>
        <v>316.67391377298765</v>
      </c>
      <c r="Q53" s="69">
        <f>'Per capita Adjusted RES'!Q52/'Per capita Adjusted RES'!Q$8*'Actual Expenditures'!AC$8</f>
        <v>261.1605329268015</v>
      </c>
      <c r="R53" s="85">
        <f>'Per capita Adjusted RES'!R52/'Per capita Adjusted RES'!R$8*'Actual Expenditures'!AD$8</f>
        <v>684.6892258377494</v>
      </c>
      <c r="S53" s="26"/>
      <c r="T53" s="26"/>
      <c r="U53" s="26"/>
      <c r="V53" s="26"/>
      <c r="W53" s="26"/>
      <c r="X53" s="26"/>
    </row>
    <row r="54" spans="1:24" ht="12.75">
      <c r="A54" s="79">
        <v>1</v>
      </c>
      <c r="B54" s="80" t="s">
        <v>28</v>
      </c>
      <c r="C54" s="115">
        <v>1</v>
      </c>
      <c r="D54" s="116" t="s">
        <v>29</v>
      </c>
      <c r="E54" s="115">
        <v>50</v>
      </c>
      <c r="F54" s="117" t="s">
        <v>111</v>
      </c>
      <c r="G54" s="118" t="s">
        <v>112</v>
      </c>
      <c r="H54" s="69">
        <f t="shared" si="0"/>
        <v>5492.926474823986</v>
      </c>
      <c r="I54" s="69">
        <f>'Per capita Adjusted RES'!I53/'Per capita Adjusted RES'!I$8*'Actual Expenditures'!U$8</f>
        <v>1137.965051373314</v>
      </c>
      <c r="J54" s="69">
        <f>'Per capita Adjusted RES'!J53/'Per capita Adjusted RES'!J$8*'Actual Expenditures'!V$8</f>
        <v>491.82020316778056</v>
      </c>
      <c r="K54" s="69">
        <f>'Per capita Adjusted RES'!K53/'Per capita Adjusted RES'!K$8*'Actual Expenditures'!W$8</f>
        <v>820.6610636070939</v>
      </c>
      <c r="L54" s="69">
        <f>'Per capita Adjusted RES'!L53/'Per capita Adjusted RES'!L$8*'Actual Expenditures'!X$8</f>
        <v>508.3035417818125</v>
      </c>
      <c r="M54" s="69">
        <f>'Per capita Adjusted RES'!M53/'Per capita Adjusted RES'!M$8*'Actual Expenditures'!Y$8</f>
        <v>620.873589053324</v>
      </c>
      <c r="N54" s="69">
        <f>'Per capita Adjusted RES'!N53/'Per capita Adjusted RES'!N$8*'Actual Expenditures'!Z$8</f>
        <v>277.290677133058</v>
      </c>
      <c r="O54" s="69">
        <f>'Per capita Adjusted RES'!O53/'Per capita Adjusted RES'!O$8*'Actual Expenditures'!AA$8</f>
        <v>442.5784558152451</v>
      </c>
      <c r="P54" s="69">
        <f>'Per capita Adjusted RES'!P53/'Per capita Adjusted RES'!P$8*'Actual Expenditures'!AB$8</f>
        <v>287.28909763253466</v>
      </c>
      <c r="Q54" s="69">
        <f>'Per capita Adjusted RES'!Q53/'Per capita Adjusted RES'!Q$8*'Actual Expenditures'!AC$8</f>
        <v>261.16053292680147</v>
      </c>
      <c r="R54" s="85">
        <f>'Per capita Adjusted RES'!R53/'Per capita Adjusted RES'!R$8*'Actual Expenditures'!AD$8</f>
        <v>644.9842623330215</v>
      </c>
      <c r="S54" s="26"/>
      <c r="T54" s="26"/>
      <c r="U54" s="26"/>
      <c r="V54" s="26"/>
      <c r="W54" s="26"/>
      <c r="X54" s="26"/>
    </row>
    <row r="55" spans="1:24" ht="12.75">
      <c r="A55" s="79">
        <v>3</v>
      </c>
      <c r="B55" s="80" t="s">
        <v>10</v>
      </c>
      <c r="C55" s="115">
        <v>5</v>
      </c>
      <c r="D55" s="116" t="s">
        <v>32</v>
      </c>
      <c r="E55" s="115">
        <v>51</v>
      </c>
      <c r="F55" s="117" t="s">
        <v>113</v>
      </c>
      <c r="G55" s="118" t="s">
        <v>114</v>
      </c>
      <c r="H55" s="69">
        <f t="shared" si="0"/>
        <v>5763.797427047091</v>
      </c>
      <c r="I55" s="69">
        <f>'Per capita Adjusted RES'!I54/'Per capita Adjusted RES'!I$8*'Actual Expenditures'!U$8</f>
        <v>1397.0361417251697</v>
      </c>
      <c r="J55" s="69">
        <f>'Per capita Adjusted RES'!J54/'Per capita Adjusted RES'!J$8*'Actual Expenditures'!V$8</f>
        <v>523.5580154832974</v>
      </c>
      <c r="K55" s="69">
        <f>'Per capita Adjusted RES'!K54/'Per capita Adjusted RES'!K$8*'Actual Expenditures'!W$8</f>
        <v>759.1935576744675</v>
      </c>
      <c r="L55" s="69">
        <f>'Per capita Adjusted RES'!L54/'Per capita Adjusted RES'!L$8*'Actual Expenditures'!X$8</f>
        <v>500.56286249934846</v>
      </c>
      <c r="M55" s="69">
        <f>'Per capita Adjusted RES'!M54/'Per capita Adjusted RES'!M$8*'Actual Expenditures'!Y$8</f>
        <v>407.42292370285935</v>
      </c>
      <c r="N55" s="69">
        <f>'Per capita Adjusted RES'!N54/'Per capita Adjusted RES'!N$8*'Actual Expenditures'!Z$8</f>
        <v>415.28582027298637</v>
      </c>
      <c r="O55" s="69">
        <f>'Per capita Adjusted RES'!O54/'Per capita Adjusted RES'!O$8*'Actual Expenditures'!AA$8</f>
        <v>468.94954958088886</v>
      </c>
      <c r="P55" s="69">
        <f>'Per capita Adjusted RES'!P54/'Per capita Adjusted RES'!P$8*'Actual Expenditures'!AB$8</f>
        <v>329.1206638930241</v>
      </c>
      <c r="Q55" s="69">
        <f>'Per capita Adjusted RES'!Q54/'Per capita Adjusted RES'!Q$8*'Actual Expenditures'!AC$8</f>
        <v>261.1605329268014</v>
      </c>
      <c r="R55" s="85">
        <f>'Per capita Adjusted RES'!R54/'Per capita Adjusted RES'!R$8*'Actual Expenditures'!AD$8</f>
        <v>701.5073592882485</v>
      </c>
      <c r="S55" s="26"/>
      <c r="T55" s="26"/>
      <c r="U55" s="26"/>
      <c r="V55" s="26"/>
      <c r="W55" s="26"/>
      <c r="X55" s="26"/>
    </row>
    <row r="56" spans="1:24" ht="12.75">
      <c r="A56" s="79">
        <v>4</v>
      </c>
      <c r="B56" s="80" t="s">
        <v>14</v>
      </c>
      <c r="C56" s="115">
        <v>9</v>
      </c>
      <c r="D56" s="116" t="s">
        <v>15</v>
      </c>
      <c r="E56" s="115">
        <v>53</v>
      </c>
      <c r="F56" s="117" t="s">
        <v>115</v>
      </c>
      <c r="G56" s="118" t="s">
        <v>116</v>
      </c>
      <c r="H56" s="69">
        <f t="shared" si="0"/>
        <v>5790.777267315906</v>
      </c>
      <c r="I56" s="69">
        <f>'Per capita Adjusted RES'!I55/'Per capita Adjusted RES'!I$8*'Actual Expenditures'!U$8</f>
        <v>1443.9689244233018</v>
      </c>
      <c r="J56" s="69">
        <f>'Per capita Adjusted RES'!J55/'Per capita Adjusted RES'!J$8*'Actual Expenditures'!V$8</f>
        <v>538.8330819834819</v>
      </c>
      <c r="K56" s="69">
        <f>'Per capita Adjusted RES'!K55/'Per capita Adjusted RES'!K$8*'Actual Expenditures'!W$8</f>
        <v>851.8656769354529</v>
      </c>
      <c r="L56" s="69">
        <f>'Per capita Adjusted RES'!L55/'Per capita Adjusted RES'!L$8*'Actual Expenditures'!X$8</f>
        <v>483.9769562066608</v>
      </c>
      <c r="M56" s="69">
        <f>'Per capita Adjusted RES'!M55/'Per capita Adjusted RES'!M$8*'Actual Expenditures'!Y$8</f>
        <v>372.57170531970826</v>
      </c>
      <c r="N56" s="69">
        <f>'Per capita Adjusted RES'!N55/'Per capita Adjusted RES'!N$8*'Actual Expenditures'!Z$8</f>
        <v>353.63121216501327</v>
      </c>
      <c r="O56" s="69">
        <f>'Per capita Adjusted RES'!O55/'Per capita Adjusted RES'!O$8*'Actual Expenditures'!AA$8</f>
        <v>465.8185717200245</v>
      </c>
      <c r="P56" s="69">
        <f>'Per capita Adjusted RES'!P55/'Per capita Adjusted RES'!P$8*'Actual Expenditures'!AB$8</f>
        <v>324.1541005410899</v>
      </c>
      <c r="Q56" s="69">
        <f>'Per capita Adjusted RES'!Q55/'Per capita Adjusted RES'!Q$8*'Actual Expenditures'!AC$8</f>
        <v>261.16053292680147</v>
      </c>
      <c r="R56" s="85">
        <f>'Per capita Adjusted RES'!R55/'Per capita Adjusted RES'!R$8*'Actual Expenditures'!AD$8</f>
        <v>694.7965050943714</v>
      </c>
      <c r="S56" s="26"/>
      <c r="T56" s="26"/>
      <c r="U56" s="26"/>
      <c r="V56" s="26"/>
      <c r="W56" s="26"/>
      <c r="X56" s="26"/>
    </row>
    <row r="57" spans="1:24" ht="12.75">
      <c r="A57" s="79">
        <v>3</v>
      </c>
      <c r="B57" s="80" t="s">
        <v>10</v>
      </c>
      <c r="C57" s="115">
        <v>5</v>
      </c>
      <c r="D57" s="116" t="s">
        <v>32</v>
      </c>
      <c r="E57" s="115">
        <v>54</v>
      </c>
      <c r="F57" s="117" t="s">
        <v>117</v>
      </c>
      <c r="G57" s="118" t="s">
        <v>118</v>
      </c>
      <c r="H57" s="69">
        <f t="shared" si="0"/>
        <v>6226.551279133021</v>
      </c>
      <c r="I57" s="69">
        <f>'Per capita Adjusted RES'!I56/'Per capita Adjusted RES'!I$8*'Actual Expenditures'!U$8</f>
        <v>1225.8337435873914</v>
      </c>
      <c r="J57" s="69">
        <f>'Per capita Adjusted RES'!J56/'Per capita Adjusted RES'!J$8*'Actual Expenditures'!V$8</f>
        <v>502.4728521400867</v>
      </c>
      <c r="K57" s="69">
        <f>'Per capita Adjusted RES'!K56/'Per capita Adjusted RES'!K$8*'Actual Expenditures'!W$8</f>
        <v>1379.5649864946238</v>
      </c>
      <c r="L57" s="69">
        <f>'Per capita Adjusted RES'!L56/'Per capita Adjusted RES'!L$8*'Actual Expenditures'!X$8</f>
        <v>697.6132149605916</v>
      </c>
      <c r="M57" s="69">
        <f>'Per capita Adjusted RES'!M56/'Per capita Adjusted RES'!M$8*'Actual Expenditures'!Y$8</f>
        <v>460.6522917942395</v>
      </c>
      <c r="N57" s="69">
        <f>'Per capita Adjusted RES'!N56/'Per capita Adjusted RES'!N$8*'Actual Expenditures'!Z$8</f>
        <v>304.0014734400584</v>
      </c>
      <c r="O57" s="69">
        <f>'Per capita Adjusted RES'!O56/'Per capita Adjusted RES'!O$8*'Actual Expenditures'!AA$8</f>
        <v>446.89175910258655</v>
      </c>
      <c r="P57" s="69">
        <f>'Per capita Adjusted RES'!P56/'Per capita Adjusted RES'!P$8*'Actual Expenditures'!AB$8</f>
        <v>294.13114346762563</v>
      </c>
      <c r="Q57" s="69">
        <f>'Per capita Adjusted RES'!Q56/'Per capita Adjusted RES'!Q$8*'Actual Expenditures'!AC$8</f>
        <v>261.16053292680147</v>
      </c>
      <c r="R57" s="85">
        <f>'Per capita Adjusted RES'!R56/'Per capita Adjusted RES'!R$8*'Actual Expenditures'!AD$8</f>
        <v>654.2292812190161</v>
      </c>
      <c r="S57" s="26"/>
      <c r="T57" s="26"/>
      <c r="U57" s="26"/>
      <c r="V57" s="26"/>
      <c r="W57" s="26"/>
      <c r="X57" s="26"/>
    </row>
    <row r="58" spans="1:24" ht="12.75">
      <c r="A58" s="79">
        <v>2</v>
      </c>
      <c r="B58" s="80" t="s">
        <v>43</v>
      </c>
      <c r="C58" s="115">
        <v>3</v>
      </c>
      <c r="D58" s="116" t="s">
        <v>44</v>
      </c>
      <c r="E58" s="115">
        <v>55</v>
      </c>
      <c r="F58" s="117" t="s">
        <v>119</v>
      </c>
      <c r="G58" s="118" t="s">
        <v>120</v>
      </c>
      <c r="H58" s="69">
        <f t="shared" si="0"/>
        <v>5565.806702332655</v>
      </c>
      <c r="I58" s="69">
        <f>'Per capita Adjusted RES'!I57/'Per capita Adjusted RES'!I$8*'Actual Expenditures'!U$8</f>
        <v>1282.6143397865976</v>
      </c>
      <c r="J58" s="69">
        <f>'Per capita Adjusted RES'!J57/'Per capita Adjusted RES'!J$8*'Actual Expenditures'!V$8</f>
        <v>544.6434072563421</v>
      </c>
      <c r="K58" s="69">
        <f>'Per capita Adjusted RES'!K57/'Per capita Adjusted RES'!K$8*'Actual Expenditures'!W$8</f>
        <v>766.4861289682201</v>
      </c>
      <c r="L58" s="69">
        <f>'Per capita Adjusted RES'!L57/'Per capita Adjusted RES'!L$8*'Actual Expenditures'!X$8</f>
        <v>461.6546016106031</v>
      </c>
      <c r="M58" s="69">
        <f>'Per capita Adjusted RES'!M57/'Per capita Adjusted RES'!M$8*'Actual Expenditures'!Y$8</f>
        <v>459.9504635743952</v>
      </c>
      <c r="N58" s="69">
        <f>'Per capita Adjusted RES'!N57/'Per capita Adjusted RES'!N$8*'Actual Expenditures'!Z$8</f>
        <v>344.3398462530284</v>
      </c>
      <c r="O58" s="69">
        <f>'Per capita Adjusted RES'!O57/'Per capita Adjusted RES'!O$8*'Actual Expenditures'!AA$8</f>
        <v>457.4010594527085</v>
      </c>
      <c r="P58" s="69">
        <f>'Per capita Adjusted RES'!P57/'Per capita Adjusted RES'!P$8*'Actual Expenditures'!AB$8</f>
        <v>310.80168803640055</v>
      </c>
      <c r="Q58" s="69">
        <f>'Per capita Adjusted RES'!Q57/'Per capita Adjusted RES'!Q$8*'Actual Expenditures'!AC$8</f>
        <v>261.16053292680147</v>
      </c>
      <c r="R58" s="85">
        <f>'Per capita Adjusted RES'!R57/'Per capita Adjusted RES'!R$8*'Actual Expenditures'!AD$8</f>
        <v>676.7546344675576</v>
      </c>
      <c r="S58" s="26"/>
      <c r="T58" s="26"/>
      <c r="U58" s="26"/>
      <c r="V58" s="26"/>
      <c r="W58" s="26"/>
      <c r="X58" s="26"/>
    </row>
    <row r="59" spans="1:24" ht="12.75">
      <c r="A59" s="86">
        <v>4</v>
      </c>
      <c r="B59" s="87" t="s">
        <v>14</v>
      </c>
      <c r="C59" s="119">
        <v>8</v>
      </c>
      <c r="D59" s="120" t="s">
        <v>18</v>
      </c>
      <c r="E59" s="119">
        <v>56</v>
      </c>
      <c r="F59" s="121" t="s">
        <v>121</v>
      </c>
      <c r="G59" s="122" t="s">
        <v>122</v>
      </c>
      <c r="H59" s="92">
        <f t="shared" si="0"/>
        <v>5894.158524591042</v>
      </c>
      <c r="I59" s="92">
        <f>'Per capita Adjusted RES'!I58/'Per capita Adjusted RES'!I$8*'Actual Expenditures'!U$8</f>
        <v>1377.8424963685718</v>
      </c>
      <c r="J59" s="92">
        <f>'Per capita Adjusted RES'!J58/'Per capita Adjusted RES'!J$8*'Actual Expenditures'!V$8</f>
        <v>528.2399365237619</v>
      </c>
      <c r="K59" s="92">
        <f>'Per capita Adjusted RES'!K58/'Per capita Adjusted RES'!K$8*'Actual Expenditures'!W$8</f>
        <v>664.42888571151</v>
      </c>
      <c r="L59" s="92">
        <f>'Per capita Adjusted RES'!L58/'Per capita Adjusted RES'!L$8*'Actual Expenditures'!X$8</f>
        <v>478.73790995214387</v>
      </c>
      <c r="M59" s="92">
        <f>'Per capita Adjusted RES'!M58/'Per capita Adjusted RES'!M$8*'Actual Expenditures'!Y$8</f>
        <v>853.9877990631818</v>
      </c>
      <c r="N59" s="92">
        <f>'Per capita Adjusted RES'!N58/'Per capita Adjusted RES'!N$8*'Actual Expenditures'!Z$8</f>
        <v>319.5658623731099</v>
      </c>
      <c r="O59" s="92">
        <f>'Per capita Adjusted RES'!O58/'Per capita Adjusted RES'!O$8*'Actual Expenditures'!AA$8</f>
        <v>450.0511794032128</v>
      </c>
      <c r="P59" s="92">
        <f>'Per capita Adjusted RES'!P58/'Per capita Adjusted RES'!P$8*'Actual Expenditures'!AB$8</f>
        <v>299.14282409130004</v>
      </c>
      <c r="Q59" s="92">
        <f>'Per capita Adjusted RES'!Q58/'Per capita Adjusted RES'!Q$8*'Actual Expenditures'!AC$8</f>
        <v>261.16053292680147</v>
      </c>
      <c r="R59" s="93">
        <f>'Per capita Adjusted RES'!R58/'Per capita Adjusted RES'!R$8*'Actual Expenditures'!AD$8</f>
        <v>661.0010981774487</v>
      </c>
      <c r="S59" s="26"/>
      <c r="T59" s="26"/>
      <c r="U59" s="26"/>
      <c r="V59" s="26"/>
      <c r="W59" s="26"/>
      <c r="X59" s="26"/>
    </row>
    <row r="60" spans="1:7" ht="12.75">
      <c r="A60" s="3"/>
      <c r="B60" s="4"/>
      <c r="C60" s="3"/>
      <c r="D60" s="5"/>
      <c r="E60" s="3"/>
      <c r="F60" s="6"/>
      <c r="G60" s="7"/>
    </row>
    <row r="61" spans="1:7" ht="12.75">
      <c r="A61" s="8"/>
      <c r="B61" s="4"/>
      <c r="C61" s="3"/>
      <c r="D61" s="5"/>
      <c r="E61" s="3"/>
      <c r="F61" s="6"/>
      <c r="G61" s="7"/>
    </row>
    <row r="62" spans="1:7" ht="12.75">
      <c r="A62" s="2"/>
      <c r="B62" s="4"/>
      <c r="C62" s="3"/>
      <c r="D62" s="5"/>
      <c r="E62" s="3"/>
      <c r="F62" s="6"/>
      <c r="G62" s="7"/>
    </row>
    <row r="63" spans="1:7" ht="12.75">
      <c r="A63" s="2"/>
      <c r="B63" s="4"/>
      <c r="C63" s="3"/>
      <c r="D63" s="5"/>
      <c r="E63" s="3"/>
      <c r="F63" s="6"/>
      <c r="G63" s="7"/>
    </row>
    <row r="64" spans="1:7" ht="12.75">
      <c r="A64" s="2"/>
      <c r="B64" s="4"/>
      <c r="C64" s="3"/>
      <c r="D64" s="5"/>
      <c r="E64" s="3"/>
      <c r="F64" s="6"/>
      <c r="G64" s="7"/>
    </row>
    <row r="65" ht="12.75">
      <c r="A65" s="9"/>
    </row>
    <row r="66" ht="12.75">
      <c r="A66" s="2"/>
    </row>
    <row r="67" ht="12.75">
      <c r="A67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47" customWidth="1"/>
    <col min="4" max="4" width="15.28125" style="47" customWidth="1"/>
    <col min="5" max="5" width="8.00390625" style="47" customWidth="1"/>
    <col min="6" max="6" width="7.140625" style="47" customWidth="1"/>
    <col min="7" max="7" width="12.00390625" style="47" customWidth="1"/>
    <col min="8" max="8" width="12.57421875" style="47" customWidth="1"/>
    <col min="9" max="9" width="14.140625" style="47" customWidth="1"/>
    <col min="10" max="10" width="13.421875" style="18" customWidth="1"/>
    <col min="11" max="16" width="12.7109375" style="47" customWidth="1"/>
    <col min="17" max="18" width="12.00390625" style="47" customWidth="1"/>
    <col min="19" max="19" width="12.7109375" style="47" customWidth="1"/>
    <col min="20" max="20" width="11.8515625" style="35" customWidth="1"/>
    <col min="21" max="21" width="12.7109375" style="35" customWidth="1"/>
    <col min="22" max="30" width="11.28125" style="35" customWidth="1"/>
    <col min="31" max="31" width="13.140625" style="35" bestFit="1" customWidth="1"/>
    <col min="32" max="85" width="9.140625" style="35" customWidth="1"/>
    <col min="86" max="16384" width="9.140625" style="47" customWidth="1"/>
  </cols>
  <sheetData>
    <row r="1" spans="1:13" ht="12.75" customHeight="1">
      <c r="A1" s="6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ht="12.75" customHeight="1" thickBot="1">
      <c r="A2" s="125"/>
    </row>
    <row r="3" spans="1:30" ht="12.75" customHeight="1" thickTop="1">
      <c r="A3" s="54" t="s">
        <v>1</v>
      </c>
      <c r="B3" s="54"/>
      <c r="C3" s="54"/>
      <c r="D3" s="54"/>
      <c r="E3" s="54"/>
      <c r="F3" s="56"/>
      <c r="G3" s="126"/>
      <c r="H3" s="127"/>
      <c r="I3" s="130" t="s">
        <v>188</v>
      </c>
      <c r="J3" s="131"/>
      <c r="K3" s="131"/>
      <c r="L3" s="131"/>
      <c r="M3" s="131"/>
      <c r="N3" s="131"/>
      <c r="O3" s="131"/>
      <c r="P3" s="131"/>
      <c r="Q3" s="131"/>
      <c r="R3" s="131"/>
      <c r="S3" s="132"/>
      <c r="T3" s="135" t="s">
        <v>168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2.75" customHeight="1">
      <c r="A4" s="49"/>
      <c r="B4" s="70"/>
      <c r="C4" s="70"/>
      <c r="D4" s="70"/>
      <c r="E4" s="70"/>
      <c r="F4" s="75"/>
      <c r="G4" s="40"/>
      <c r="H4" s="128"/>
      <c r="I4" s="133"/>
      <c r="J4" s="133" t="s">
        <v>175</v>
      </c>
      <c r="K4" s="133"/>
      <c r="L4" s="133"/>
      <c r="M4" s="133"/>
      <c r="N4" s="133"/>
      <c r="O4" s="133"/>
      <c r="P4" s="133"/>
      <c r="Q4" s="133"/>
      <c r="R4" s="134"/>
      <c r="S4" s="134"/>
      <c r="T4" s="134"/>
      <c r="U4" s="134" t="s">
        <v>175</v>
      </c>
      <c r="V4" s="134"/>
      <c r="W4" s="134"/>
      <c r="X4" s="134"/>
      <c r="Y4" s="134"/>
      <c r="Z4" s="134"/>
      <c r="AA4" s="134"/>
      <c r="AB4" s="134"/>
      <c r="AC4" s="134"/>
      <c r="AD4" s="137"/>
    </row>
    <row r="5" spans="1:30" ht="12.75" customHeight="1">
      <c r="A5" s="52" t="s">
        <v>155</v>
      </c>
      <c r="B5" s="50" t="s">
        <v>155</v>
      </c>
      <c r="C5" s="50" t="s">
        <v>155</v>
      </c>
      <c r="D5" s="50"/>
      <c r="E5" s="50" t="s">
        <v>156</v>
      </c>
      <c r="F5" s="50"/>
      <c r="G5" s="99"/>
      <c r="H5" s="128" t="s">
        <v>186</v>
      </c>
      <c r="I5" s="128" t="s">
        <v>189</v>
      </c>
      <c r="J5" s="128" t="s">
        <v>176</v>
      </c>
      <c r="K5" s="128" t="s">
        <v>170</v>
      </c>
      <c r="L5" s="128" t="s">
        <v>172</v>
      </c>
      <c r="M5" s="128" t="s">
        <v>173</v>
      </c>
      <c r="N5" s="128"/>
      <c r="O5" s="128" t="s">
        <v>177</v>
      </c>
      <c r="P5" s="128" t="s">
        <v>179</v>
      </c>
      <c r="Q5" s="128" t="s">
        <v>181</v>
      </c>
      <c r="R5" s="128" t="s">
        <v>183</v>
      </c>
      <c r="S5" s="128"/>
      <c r="T5" s="128" t="s">
        <v>189</v>
      </c>
      <c r="U5" s="128" t="s">
        <v>176</v>
      </c>
      <c r="V5" s="128" t="s">
        <v>170</v>
      </c>
      <c r="W5" s="128" t="s">
        <v>172</v>
      </c>
      <c r="X5" s="128" t="s">
        <v>173</v>
      </c>
      <c r="Y5" s="128"/>
      <c r="Z5" s="128" t="s">
        <v>177</v>
      </c>
      <c r="AA5" s="128" t="s">
        <v>179</v>
      </c>
      <c r="AB5" s="128" t="s">
        <v>181</v>
      </c>
      <c r="AC5" s="128" t="s">
        <v>183</v>
      </c>
      <c r="AD5" s="138"/>
    </row>
    <row r="6" spans="1:30" ht="12.75" customHeight="1">
      <c r="A6" s="53" t="s">
        <v>159</v>
      </c>
      <c r="B6" s="51" t="s">
        <v>157</v>
      </c>
      <c r="C6" s="51" t="s">
        <v>158</v>
      </c>
      <c r="D6" s="51" t="s">
        <v>4</v>
      </c>
      <c r="E6" s="51" t="s">
        <v>5</v>
      </c>
      <c r="F6" s="51" t="s">
        <v>5</v>
      </c>
      <c r="G6" s="100" t="s">
        <v>6</v>
      </c>
      <c r="H6" s="129" t="s">
        <v>187</v>
      </c>
      <c r="I6" s="129" t="s">
        <v>190</v>
      </c>
      <c r="J6" s="129" t="s">
        <v>169</v>
      </c>
      <c r="K6" s="129" t="s">
        <v>169</v>
      </c>
      <c r="L6" s="129" t="s">
        <v>171</v>
      </c>
      <c r="M6" s="129" t="s">
        <v>174</v>
      </c>
      <c r="N6" s="129" t="s">
        <v>2</v>
      </c>
      <c r="O6" s="129" t="s">
        <v>178</v>
      </c>
      <c r="P6" s="129" t="s">
        <v>180</v>
      </c>
      <c r="Q6" s="129" t="s">
        <v>182</v>
      </c>
      <c r="R6" s="129" t="s">
        <v>184</v>
      </c>
      <c r="S6" s="129" t="s">
        <v>154</v>
      </c>
      <c r="T6" s="129" t="s">
        <v>190</v>
      </c>
      <c r="U6" s="129" t="s">
        <v>169</v>
      </c>
      <c r="V6" s="129" t="s">
        <v>169</v>
      </c>
      <c r="W6" s="129" t="s">
        <v>171</v>
      </c>
      <c r="X6" s="129" t="s">
        <v>174</v>
      </c>
      <c r="Y6" s="129" t="s">
        <v>2</v>
      </c>
      <c r="Z6" s="129" t="s">
        <v>178</v>
      </c>
      <c r="AA6" s="129" t="s">
        <v>180</v>
      </c>
      <c r="AB6" s="129" t="s">
        <v>182</v>
      </c>
      <c r="AC6" s="129" t="s">
        <v>184</v>
      </c>
      <c r="AD6" s="139" t="s">
        <v>154</v>
      </c>
    </row>
    <row r="7" spans="1:30" ht="12.75" customHeight="1">
      <c r="A7" s="140"/>
      <c r="B7" s="71"/>
      <c r="C7" s="71"/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</row>
    <row r="8" spans="1:31" ht="12.75" customHeight="1">
      <c r="A8" s="141"/>
      <c r="B8" s="76"/>
      <c r="C8" s="76"/>
      <c r="D8" s="76"/>
      <c r="E8" s="76">
        <v>0</v>
      </c>
      <c r="F8" s="76" t="s">
        <v>8</v>
      </c>
      <c r="G8" s="77" t="s">
        <v>9</v>
      </c>
      <c r="H8" s="69">
        <f aca="true" t="shared" si="0" ref="H8:S8">SUM(H9:H58)</f>
        <v>287376577</v>
      </c>
      <c r="I8" s="68">
        <f t="shared" si="0"/>
        <v>1726298882</v>
      </c>
      <c r="J8" s="68">
        <f t="shared" si="0"/>
        <v>410120930</v>
      </c>
      <c r="K8" s="68">
        <f t="shared" si="0"/>
        <v>156734561</v>
      </c>
      <c r="L8" s="68">
        <f t="shared" si="0"/>
        <v>279713849</v>
      </c>
      <c r="M8" s="68">
        <f t="shared" si="0"/>
        <v>146510261</v>
      </c>
      <c r="N8" s="68">
        <f t="shared" si="0"/>
        <v>115225445</v>
      </c>
      <c r="O8" s="68">
        <f t="shared" si="0"/>
        <v>118515123</v>
      </c>
      <c r="P8" s="68">
        <f t="shared" si="0"/>
        <v>133387384</v>
      </c>
      <c r="Q8" s="68">
        <f t="shared" si="0"/>
        <v>92396120</v>
      </c>
      <c r="R8" s="68">
        <f t="shared" si="0"/>
        <v>75051420</v>
      </c>
      <c r="S8" s="68">
        <f t="shared" si="0"/>
        <v>198643789</v>
      </c>
      <c r="T8" s="68">
        <f aca="true" t="shared" si="1" ref="T8:AD9">I8*1000/$H8</f>
        <v>6007.096681369408</v>
      </c>
      <c r="U8" s="68">
        <f t="shared" si="1"/>
        <v>1427.1202416054946</v>
      </c>
      <c r="V8" s="68">
        <f t="shared" si="1"/>
        <v>545.3978282996948</v>
      </c>
      <c r="W8" s="68">
        <f t="shared" si="1"/>
        <v>973.3355860801418</v>
      </c>
      <c r="X8" s="68">
        <f t="shared" si="1"/>
        <v>509.8197721242953</v>
      </c>
      <c r="Y8" s="68">
        <f t="shared" si="1"/>
        <v>400.95628600935004</v>
      </c>
      <c r="Z8" s="68">
        <f t="shared" si="1"/>
        <v>412.40355855446074</v>
      </c>
      <c r="AA8" s="68">
        <f t="shared" si="1"/>
        <v>464.1553789542145</v>
      </c>
      <c r="AB8" s="68">
        <f t="shared" si="1"/>
        <v>321.515834604711</v>
      </c>
      <c r="AC8" s="68">
        <f t="shared" si="1"/>
        <v>261.16053292680147</v>
      </c>
      <c r="AD8" s="78">
        <f t="shared" si="1"/>
        <v>691.2316622102434</v>
      </c>
      <c r="AE8" s="25"/>
    </row>
    <row r="9" spans="1:30" ht="12.75" customHeight="1">
      <c r="A9" s="142">
        <v>3</v>
      </c>
      <c r="B9" s="143" t="s">
        <v>10</v>
      </c>
      <c r="C9" s="81">
        <v>6</v>
      </c>
      <c r="D9" s="82" t="s">
        <v>11</v>
      </c>
      <c r="E9" s="81">
        <v>1</v>
      </c>
      <c r="F9" s="83" t="s">
        <v>12</v>
      </c>
      <c r="G9" s="84" t="s">
        <v>13</v>
      </c>
      <c r="H9" s="69">
        <v>4481078</v>
      </c>
      <c r="I9" s="69">
        <v>24604802</v>
      </c>
      <c r="J9" s="69">
        <v>5089034</v>
      </c>
      <c r="K9" s="69">
        <v>2720196</v>
      </c>
      <c r="L9" s="69">
        <v>4161953</v>
      </c>
      <c r="M9" s="69">
        <v>4082184</v>
      </c>
      <c r="N9" s="69">
        <v>1668359</v>
      </c>
      <c r="O9" s="69">
        <v>1170676</v>
      </c>
      <c r="P9" s="69">
        <v>1825008</v>
      </c>
      <c r="Q9" s="69">
        <v>954526</v>
      </c>
      <c r="R9" s="69">
        <v>819413</v>
      </c>
      <c r="S9" s="69">
        <v>2113453</v>
      </c>
      <c r="T9" s="69">
        <f t="shared" si="1"/>
        <v>5490.82207450975</v>
      </c>
      <c r="U9" s="69">
        <f t="shared" si="1"/>
        <v>1135.6718182544469</v>
      </c>
      <c r="V9" s="69">
        <f t="shared" si="1"/>
        <v>607.0405380133976</v>
      </c>
      <c r="W9" s="69">
        <f t="shared" si="1"/>
        <v>928.783877450917</v>
      </c>
      <c r="X9" s="69">
        <f t="shared" si="1"/>
        <v>910.9825805308454</v>
      </c>
      <c r="Y9" s="69">
        <f t="shared" si="1"/>
        <v>372.31197493103224</v>
      </c>
      <c r="Z9" s="69">
        <f t="shared" si="1"/>
        <v>261.2487441637927</v>
      </c>
      <c r="AA9" s="69">
        <f t="shared" si="1"/>
        <v>407.269857833316</v>
      </c>
      <c r="AB9" s="69">
        <f t="shared" si="1"/>
        <v>213.01258313289793</v>
      </c>
      <c r="AC9" s="69">
        <f t="shared" si="1"/>
        <v>182.8606866472755</v>
      </c>
      <c r="AD9" s="85">
        <f t="shared" si="1"/>
        <v>471.6394135518284</v>
      </c>
    </row>
    <row r="10" spans="1:30" ht="12.75" customHeight="1">
      <c r="A10" s="142">
        <v>4</v>
      </c>
      <c r="B10" s="143" t="s">
        <v>14</v>
      </c>
      <c r="C10" s="81">
        <v>9</v>
      </c>
      <c r="D10" s="82" t="s">
        <v>15</v>
      </c>
      <c r="E10" s="81">
        <v>2</v>
      </c>
      <c r="F10" s="83" t="s">
        <v>16</v>
      </c>
      <c r="G10" s="84" t="s">
        <v>17</v>
      </c>
      <c r="H10" s="69">
        <v>640841</v>
      </c>
      <c r="I10" s="69">
        <v>8443238</v>
      </c>
      <c r="J10" s="69">
        <v>1498827</v>
      </c>
      <c r="K10" s="69">
        <v>487283</v>
      </c>
      <c r="L10" s="69">
        <v>1034937</v>
      </c>
      <c r="M10" s="69">
        <v>262939</v>
      </c>
      <c r="N10" s="69">
        <v>915583</v>
      </c>
      <c r="O10" s="69">
        <v>439545</v>
      </c>
      <c r="P10" s="69">
        <v>618182</v>
      </c>
      <c r="Q10" s="69">
        <v>522766</v>
      </c>
      <c r="R10" s="69">
        <v>427274</v>
      </c>
      <c r="S10" s="69">
        <v>2235902</v>
      </c>
      <c r="T10" s="69">
        <f aca="true" t="shared" si="2" ref="T10:T58">I10*1000/$H10</f>
        <v>13175.246277937897</v>
      </c>
      <c r="U10" s="69">
        <f aca="true" t="shared" si="3" ref="U10:U58">J10*1000/$H10</f>
        <v>2338.8438005683156</v>
      </c>
      <c r="V10" s="69">
        <f aca="true" t="shared" si="4" ref="V10:V58">K10*1000/$H10</f>
        <v>760.3804999992198</v>
      </c>
      <c r="W10" s="69">
        <f aca="true" t="shared" si="5" ref="W10:W58">L10*1000/$H10</f>
        <v>1614.9668950644543</v>
      </c>
      <c r="X10" s="69">
        <f aca="true" t="shared" si="6" ref="X10:X58">M10*1000/$H10</f>
        <v>410.3030236829416</v>
      </c>
      <c r="Y10" s="69">
        <f aca="true" t="shared" si="7" ref="Y10:Y58">N10*1000/$H10</f>
        <v>1428.7210087993747</v>
      </c>
      <c r="Z10" s="69">
        <f aca="true" t="shared" si="8" ref="Z10:Z58">O10*1000/$H10</f>
        <v>685.8877631112866</v>
      </c>
      <c r="AA10" s="69">
        <f aca="true" t="shared" si="9" ref="AA10:AA58">P10*1000/$H10</f>
        <v>964.6417754169911</v>
      </c>
      <c r="AB10" s="69">
        <f aca="true" t="shared" si="10" ref="AB10:AB58">Q10*1000/$H10</f>
        <v>815.7499286094367</v>
      </c>
      <c r="AC10" s="69">
        <f aca="true" t="shared" si="11" ref="AC10:AC58">R10*1000/$H10</f>
        <v>666.7394876420204</v>
      </c>
      <c r="AD10" s="85">
        <f aca="true" t="shared" si="12" ref="AD10:AD58">S10*1000/$H10</f>
        <v>3489.0120950438563</v>
      </c>
    </row>
    <row r="11" spans="1:30" ht="12.75" customHeight="1">
      <c r="A11" s="142">
        <v>4</v>
      </c>
      <c r="B11" s="143" t="s">
        <v>14</v>
      </c>
      <c r="C11" s="81">
        <v>8</v>
      </c>
      <c r="D11" s="82" t="s">
        <v>18</v>
      </c>
      <c r="E11" s="81">
        <v>4</v>
      </c>
      <c r="F11" s="83" t="s">
        <v>19</v>
      </c>
      <c r="G11" s="84" t="s">
        <v>20</v>
      </c>
      <c r="H11" s="69">
        <v>5439091</v>
      </c>
      <c r="I11" s="69">
        <v>25806904</v>
      </c>
      <c r="J11" s="69">
        <v>5769877</v>
      </c>
      <c r="K11" s="69">
        <v>2702906</v>
      </c>
      <c r="L11" s="69">
        <v>3847512</v>
      </c>
      <c r="M11" s="69">
        <v>1532434</v>
      </c>
      <c r="N11" s="69">
        <v>1913494</v>
      </c>
      <c r="O11" s="69">
        <v>2380974</v>
      </c>
      <c r="P11" s="69">
        <v>2244802</v>
      </c>
      <c r="Q11" s="69">
        <v>1643724</v>
      </c>
      <c r="R11" s="69">
        <v>1090653</v>
      </c>
      <c r="S11" s="69">
        <v>2680528</v>
      </c>
      <c r="T11" s="69">
        <f t="shared" si="2"/>
        <v>4744.708996411349</v>
      </c>
      <c r="U11" s="69">
        <f t="shared" si="3"/>
        <v>1060.8164121541633</v>
      </c>
      <c r="V11" s="69">
        <f t="shared" si="4"/>
        <v>496.9407571963771</v>
      </c>
      <c r="W11" s="69">
        <f t="shared" si="5"/>
        <v>707.3814356112078</v>
      </c>
      <c r="X11" s="69">
        <f t="shared" si="6"/>
        <v>281.7445047343389</v>
      </c>
      <c r="Y11" s="69">
        <f t="shared" si="7"/>
        <v>351.80400548547544</v>
      </c>
      <c r="Z11" s="69">
        <f t="shared" si="8"/>
        <v>437.7521905774329</v>
      </c>
      <c r="AA11" s="69">
        <f t="shared" si="9"/>
        <v>412.71638955847584</v>
      </c>
      <c r="AB11" s="69">
        <f t="shared" si="10"/>
        <v>302.205644288724</v>
      </c>
      <c r="AC11" s="69">
        <f t="shared" si="11"/>
        <v>200.52119002973106</v>
      </c>
      <c r="AD11" s="85">
        <f t="shared" si="12"/>
        <v>492.8264667754226</v>
      </c>
    </row>
    <row r="12" spans="1:30" ht="12.75" customHeight="1">
      <c r="A12" s="142">
        <v>3</v>
      </c>
      <c r="B12" s="143" t="s">
        <v>10</v>
      </c>
      <c r="C12" s="81">
        <v>7</v>
      </c>
      <c r="D12" s="82" t="s">
        <v>21</v>
      </c>
      <c r="E12" s="81">
        <v>5</v>
      </c>
      <c r="F12" s="83" t="s">
        <v>22</v>
      </c>
      <c r="G12" s="84" t="s">
        <v>23</v>
      </c>
      <c r="H12" s="69">
        <v>2707509</v>
      </c>
      <c r="I12" s="69">
        <v>13067988</v>
      </c>
      <c r="J12" s="69">
        <v>2951007</v>
      </c>
      <c r="K12" s="69">
        <v>1438001</v>
      </c>
      <c r="L12" s="69">
        <v>2592774</v>
      </c>
      <c r="M12" s="69">
        <v>915247</v>
      </c>
      <c r="N12" s="69">
        <v>1306857</v>
      </c>
      <c r="O12" s="69">
        <v>772674</v>
      </c>
      <c r="P12" s="69">
        <v>884051</v>
      </c>
      <c r="Q12" s="69">
        <v>671653</v>
      </c>
      <c r="R12" s="69">
        <v>416272</v>
      </c>
      <c r="S12" s="69">
        <v>1119452</v>
      </c>
      <c r="T12" s="69">
        <f t="shared" si="2"/>
        <v>4826.5723216432525</v>
      </c>
      <c r="U12" s="69">
        <f t="shared" si="3"/>
        <v>1089.9343270881095</v>
      </c>
      <c r="V12" s="69">
        <f t="shared" si="4"/>
        <v>531.1158707136339</v>
      </c>
      <c r="W12" s="69">
        <f t="shared" si="5"/>
        <v>957.6234095620734</v>
      </c>
      <c r="X12" s="69">
        <f t="shared" si="6"/>
        <v>338.0402428948528</v>
      </c>
      <c r="Y12" s="69">
        <f t="shared" si="7"/>
        <v>482.6787279377465</v>
      </c>
      <c r="Z12" s="69">
        <f t="shared" si="8"/>
        <v>285.3818768469468</v>
      </c>
      <c r="AA12" s="69">
        <f t="shared" si="9"/>
        <v>326.51821286651307</v>
      </c>
      <c r="AB12" s="69">
        <f t="shared" si="10"/>
        <v>248.0704588608939</v>
      </c>
      <c r="AC12" s="69">
        <f t="shared" si="11"/>
        <v>153.74722669435263</v>
      </c>
      <c r="AD12" s="85">
        <f t="shared" si="12"/>
        <v>413.4619681781298</v>
      </c>
    </row>
    <row r="13" spans="1:30" ht="12.75" customHeight="1">
      <c r="A13" s="142">
        <v>4</v>
      </c>
      <c r="B13" s="143" t="s">
        <v>14</v>
      </c>
      <c r="C13" s="81">
        <v>9</v>
      </c>
      <c r="D13" s="82" t="s">
        <v>15</v>
      </c>
      <c r="E13" s="81">
        <v>6</v>
      </c>
      <c r="F13" s="83" t="s">
        <v>24</v>
      </c>
      <c r="G13" s="84" t="s">
        <v>25</v>
      </c>
      <c r="H13" s="69">
        <v>34988261</v>
      </c>
      <c r="I13" s="69">
        <v>235530698</v>
      </c>
      <c r="J13" s="69">
        <v>53202893</v>
      </c>
      <c r="K13" s="69">
        <v>20375753</v>
      </c>
      <c r="L13" s="69">
        <v>35559242</v>
      </c>
      <c r="M13" s="69">
        <v>20961203</v>
      </c>
      <c r="N13" s="69">
        <v>11466787</v>
      </c>
      <c r="O13" s="69">
        <v>19062654</v>
      </c>
      <c r="P13" s="69">
        <v>20639941</v>
      </c>
      <c r="Q13" s="69">
        <v>15639927</v>
      </c>
      <c r="R13" s="69">
        <v>8682628</v>
      </c>
      <c r="S13" s="69">
        <v>29939670</v>
      </c>
      <c r="T13" s="69">
        <f t="shared" si="2"/>
        <v>6731.706328588323</v>
      </c>
      <c r="U13" s="69">
        <f t="shared" si="3"/>
        <v>1520.5926639223367</v>
      </c>
      <c r="V13" s="69">
        <f t="shared" si="4"/>
        <v>582.3596948702309</v>
      </c>
      <c r="W13" s="69">
        <f t="shared" si="5"/>
        <v>1016.3192163222974</v>
      </c>
      <c r="X13" s="69">
        <f t="shared" si="6"/>
        <v>599.0924498934086</v>
      </c>
      <c r="Y13" s="69">
        <f t="shared" si="7"/>
        <v>327.7324071636484</v>
      </c>
      <c r="Z13" s="69">
        <f t="shared" si="8"/>
        <v>544.8299931225505</v>
      </c>
      <c r="AA13" s="69">
        <f t="shared" si="9"/>
        <v>589.9104559669313</v>
      </c>
      <c r="AB13" s="69">
        <f t="shared" si="10"/>
        <v>447.0049826140259</v>
      </c>
      <c r="AC13" s="69">
        <f t="shared" si="11"/>
        <v>248.15831801414765</v>
      </c>
      <c r="AD13" s="85">
        <f t="shared" si="12"/>
        <v>855.7061466987457</v>
      </c>
    </row>
    <row r="14" spans="1:30" ht="12.75" customHeight="1">
      <c r="A14" s="142">
        <v>4</v>
      </c>
      <c r="B14" s="143" t="s">
        <v>14</v>
      </c>
      <c r="C14" s="81">
        <v>8</v>
      </c>
      <c r="D14" s="82" t="s">
        <v>18</v>
      </c>
      <c r="E14" s="81">
        <v>8</v>
      </c>
      <c r="F14" s="83" t="s">
        <v>26</v>
      </c>
      <c r="G14" s="84" t="s">
        <v>27</v>
      </c>
      <c r="H14" s="69">
        <v>4498077</v>
      </c>
      <c r="I14" s="69">
        <v>27232949</v>
      </c>
      <c r="J14" s="69">
        <v>5876447</v>
      </c>
      <c r="K14" s="69">
        <v>2856236</v>
      </c>
      <c r="L14" s="69">
        <v>2823132</v>
      </c>
      <c r="M14" s="69">
        <v>2147929</v>
      </c>
      <c r="N14" s="69">
        <v>2835771</v>
      </c>
      <c r="O14" s="69">
        <v>1927701</v>
      </c>
      <c r="P14" s="69">
        <v>2234802</v>
      </c>
      <c r="Q14" s="69">
        <v>1461205</v>
      </c>
      <c r="R14" s="69">
        <v>1285293</v>
      </c>
      <c r="S14" s="69">
        <v>3784433</v>
      </c>
      <c r="T14" s="69">
        <f t="shared" si="2"/>
        <v>6054.3536715801</v>
      </c>
      <c r="U14" s="69">
        <f t="shared" si="3"/>
        <v>1306.4353945030286</v>
      </c>
      <c r="V14" s="69">
        <f t="shared" si="4"/>
        <v>634.9904637026</v>
      </c>
      <c r="W14" s="69">
        <f t="shared" si="5"/>
        <v>627.6308742602672</v>
      </c>
      <c r="X14" s="69">
        <f t="shared" si="6"/>
        <v>477.521616459656</v>
      </c>
      <c r="Y14" s="69">
        <f t="shared" si="7"/>
        <v>630.4407416769433</v>
      </c>
      <c r="Z14" s="69">
        <f t="shared" si="8"/>
        <v>428.56113845983515</v>
      </c>
      <c r="AA14" s="69">
        <f t="shared" si="9"/>
        <v>496.834980815135</v>
      </c>
      <c r="AB14" s="69">
        <f t="shared" si="10"/>
        <v>324.8510419007945</v>
      </c>
      <c r="AC14" s="69">
        <f t="shared" si="11"/>
        <v>285.7427740787897</v>
      </c>
      <c r="AD14" s="85">
        <f t="shared" si="12"/>
        <v>841.3446457230501</v>
      </c>
    </row>
    <row r="15" spans="1:30" ht="12.75" customHeight="1">
      <c r="A15" s="142">
        <v>1</v>
      </c>
      <c r="B15" s="143" t="s">
        <v>28</v>
      </c>
      <c r="C15" s="81">
        <v>1</v>
      </c>
      <c r="D15" s="82" t="s">
        <v>29</v>
      </c>
      <c r="E15" s="81">
        <v>9</v>
      </c>
      <c r="F15" s="83" t="s">
        <v>30</v>
      </c>
      <c r="G15" s="84" t="s">
        <v>31</v>
      </c>
      <c r="H15" s="69">
        <v>3459006</v>
      </c>
      <c r="I15" s="69">
        <v>24198952</v>
      </c>
      <c r="J15" s="69">
        <v>5959827</v>
      </c>
      <c r="K15" s="69">
        <v>1554972</v>
      </c>
      <c r="L15" s="69">
        <v>3471835</v>
      </c>
      <c r="M15" s="69">
        <v>1903074</v>
      </c>
      <c r="N15" s="69">
        <v>1224253</v>
      </c>
      <c r="O15" s="69">
        <v>1418679</v>
      </c>
      <c r="P15" s="69">
        <v>1575359</v>
      </c>
      <c r="Q15" s="69">
        <v>1358143</v>
      </c>
      <c r="R15" s="69">
        <v>1429053</v>
      </c>
      <c r="S15" s="69">
        <v>4303757</v>
      </c>
      <c r="T15" s="69">
        <f t="shared" si="2"/>
        <v>6995.926575438146</v>
      </c>
      <c r="U15" s="69">
        <f t="shared" si="3"/>
        <v>1722.9883382682772</v>
      </c>
      <c r="V15" s="69">
        <f t="shared" si="4"/>
        <v>449.54301900603815</v>
      </c>
      <c r="W15" s="69">
        <f t="shared" si="5"/>
        <v>1003.7088689640897</v>
      </c>
      <c r="X15" s="69">
        <f t="shared" si="6"/>
        <v>550.1794446150137</v>
      </c>
      <c r="Y15" s="69">
        <f t="shared" si="7"/>
        <v>353.9320255587877</v>
      </c>
      <c r="Z15" s="69">
        <f t="shared" si="8"/>
        <v>410.14065890605565</v>
      </c>
      <c r="AA15" s="69">
        <f t="shared" si="9"/>
        <v>455.4369087535552</v>
      </c>
      <c r="AB15" s="69">
        <f t="shared" si="10"/>
        <v>392.63967741021554</v>
      </c>
      <c r="AC15" s="69">
        <f t="shared" si="11"/>
        <v>413.1397864010643</v>
      </c>
      <c r="AD15" s="85">
        <f t="shared" si="12"/>
        <v>1244.217847555049</v>
      </c>
    </row>
    <row r="16" spans="1:30" ht="12.75" customHeight="1">
      <c r="A16" s="142">
        <v>3</v>
      </c>
      <c r="B16" s="143" t="s">
        <v>10</v>
      </c>
      <c r="C16" s="81">
        <v>5</v>
      </c>
      <c r="D16" s="82" t="s">
        <v>32</v>
      </c>
      <c r="E16" s="81">
        <v>10</v>
      </c>
      <c r="F16" s="83" t="s">
        <v>33</v>
      </c>
      <c r="G16" s="84" t="s">
        <v>34</v>
      </c>
      <c r="H16" s="69">
        <v>806105</v>
      </c>
      <c r="I16" s="69">
        <v>5354987</v>
      </c>
      <c r="J16" s="69">
        <v>1203692</v>
      </c>
      <c r="K16" s="69">
        <v>629493</v>
      </c>
      <c r="L16" s="69">
        <v>702227</v>
      </c>
      <c r="M16" s="69">
        <v>326915</v>
      </c>
      <c r="N16" s="69">
        <v>464489</v>
      </c>
      <c r="O16" s="69">
        <v>393044</v>
      </c>
      <c r="P16" s="69">
        <v>404338</v>
      </c>
      <c r="Q16" s="69">
        <v>406236</v>
      </c>
      <c r="R16" s="69">
        <v>326450</v>
      </c>
      <c r="S16" s="69">
        <v>498103</v>
      </c>
      <c r="T16" s="69">
        <f t="shared" si="2"/>
        <v>6643.039058187209</v>
      </c>
      <c r="U16" s="69">
        <f t="shared" si="3"/>
        <v>1493.2198658983632</v>
      </c>
      <c r="V16" s="69">
        <f t="shared" si="4"/>
        <v>780.906953808747</v>
      </c>
      <c r="W16" s="69">
        <f t="shared" si="5"/>
        <v>871.1358942073304</v>
      </c>
      <c r="X16" s="69">
        <f t="shared" si="6"/>
        <v>405.54890491933435</v>
      </c>
      <c r="Y16" s="69">
        <f t="shared" si="7"/>
        <v>576.214016784414</v>
      </c>
      <c r="Z16" s="69">
        <f t="shared" si="8"/>
        <v>487.5841236563475</v>
      </c>
      <c r="AA16" s="69">
        <f t="shared" si="9"/>
        <v>501.5947054043828</v>
      </c>
      <c r="AB16" s="69">
        <f t="shared" si="10"/>
        <v>503.9492373822269</v>
      </c>
      <c r="AC16" s="69">
        <f t="shared" si="11"/>
        <v>404.97205699009436</v>
      </c>
      <c r="AD16" s="85">
        <f t="shared" si="12"/>
        <v>617.9132991359686</v>
      </c>
    </row>
    <row r="17" spans="1:30" ht="12.75" customHeight="1">
      <c r="A17" s="142">
        <v>3</v>
      </c>
      <c r="B17" s="143" t="s">
        <v>10</v>
      </c>
      <c r="C17" s="81">
        <v>5</v>
      </c>
      <c r="D17" s="82" t="s">
        <v>32</v>
      </c>
      <c r="E17" s="81">
        <v>12</v>
      </c>
      <c r="F17" s="83" t="s">
        <v>35</v>
      </c>
      <c r="G17" s="84" t="s">
        <v>36</v>
      </c>
      <c r="H17" s="69">
        <v>16681144</v>
      </c>
      <c r="I17" s="69">
        <v>87065901</v>
      </c>
      <c r="J17" s="69">
        <v>18616807</v>
      </c>
      <c r="K17" s="69">
        <v>5791614</v>
      </c>
      <c r="L17" s="69">
        <v>12500047</v>
      </c>
      <c r="M17" s="69">
        <v>7470458</v>
      </c>
      <c r="N17" s="69">
        <v>6720484</v>
      </c>
      <c r="O17" s="69">
        <v>7757914</v>
      </c>
      <c r="P17" s="69">
        <v>8983151</v>
      </c>
      <c r="Q17" s="69">
        <v>4886114</v>
      </c>
      <c r="R17" s="69">
        <v>4176307</v>
      </c>
      <c r="S17" s="69">
        <v>10163005</v>
      </c>
      <c r="T17" s="69">
        <f t="shared" si="2"/>
        <v>5219.420262782936</v>
      </c>
      <c r="U17" s="69">
        <f t="shared" si="3"/>
        <v>1116.0389838970277</v>
      </c>
      <c r="V17" s="69">
        <f t="shared" si="4"/>
        <v>347.1952523160282</v>
      </c>
      <c r="W17" s="69">
        <f t="shared" si="5"/>
        <v>749.3519029630102</v>
      </c>
      <c r="X17" s="69">
        <f t="shared" si="6"/>
        <v>447.8384695917738</v>
      </c>
      <c r="Y17" s="69">
        <f t="shared" si="7"/>
        <v>402.8790831132445</v>
      </c>
      <c r="Z17" s="69">
        <f t="shared" si="8"/>
        <v>465.0708608474335</v>
      </c>
      <c r="AA17" s="69">
        <f t="shared" si="9"/>
        <v>538.5212788763168</v>
      </c>
      <c r="AB17" s="69">
        <f t="shared" si="10"/>
        <v>292.9124045688953</v>
      </c>
      <c r="AC17" s="69">
        <f t="shared" si="11"/>
        <v>250.3609464674605</v>
      </c>
      <c r="AD17" s="85">
        <f t="shared" si="12"/>
        <v>609.2510801417457</v>
      </c>
    </row>
    <row r="18" spans="1:30" ht="12.75" customHeight="1">
      <c r="A18" s="142">
        <v>3</v>
      </c>
      <c r="B18" s="143" t="s">
        <v>10</v>
      </c>
      <c r="C18" s="81">
        <v>5</v>
      </c>
      <c r="D18" s="82" t="s">
        <v>32</v>
      </c>
      <c r="E18" s="81">
        <v>13</v>
      </c>
      <c r="F18" s="83" t="s">
        <v>37</v>
      </c>
      <c r="G18" s="84" t="s">
        <v>38</v>
      </c>
      <c r="H18" s="69">
        <v>8539735</v>
      </c>
      <c r="I18" s="69">
        <v>46250898</v>
      </c>
      <c r="J18" s="69">
        <v>12322448</v>
      </c>
      <c r="K18" s="69">
        <v>3890955</v>
      </c>
      <c r="L18" s="69">
        <v>7459345</v>
      </c>
      <c r="M18" s="69">
        <v>4832089</v>
      </c>
      <c r="N18" s="69">
        <v>2938867</v>
      </c>
      <c r="O18" s="69">
        <v>3320336</v>
      </c>
      <c r="P18" s="69">
        <v>3576147</v>
      </c>
      <c r="Q18" s="69">
        <v>2400450</v>
      </c>
      <c r="R18" s="69">
        <v>1131698</v>
      </c>
      <c r="S18" s="69">
        <v>4378563</v>
      </c>
      <c r="T18" s="69">
        <f t="shared" si="2"/>
        <v>5415.964078510633</v>
      </c>
      <c r="U18" s="69">
        <f t="shared" si="3"/>
        <v>1442.9543773899306</v>
      </c>
      <c r="V18" s="69">
        <f t="shared" si="4"/>
        <v>455.62947796389466</v>
      </c>
      <c r="W18" s="69">
        <f t="shared" si="5"/>
        <v>873.4867065547116</v>
      </c>
      <c r="X18" s="69">
        <f t="shared" si="6"/>
        <v>565.8359422160055</v>
      </c>
      <c r="Y18" s="69">
        <f t="shared" si="7"/>
        <v>344.1403041195072</v>
      </c>
      <c r="Z18" s="69">
        <f t="shared" si="8"/>
        <v>388.8101914169468</v>
      </c>
      <c r="AA18" s="69">
        <f t="shared" si="9"/>
        <v>418.7655705944037</v>
      </c>
      <c r="AB18" s="69">
        <f t="shared" si="10"/>
        <v>281.09186057881186</v>
      </c>
      <c r="AC18" s="69">
        <f t="shared" si="11"/>
        <v>132.52144241009822</v>
      </c>
      <c r="AD18" s="85">
        <f t="shared" si="12"/>
        <v>512.7282052663227</v>
      </c>
    </row>
    <row r="19" spans="1:30" ht="12.75" customHeight="1">
      <c r="A19" s="142">
        <v>4</v>
      </c>
      <c r="B19" s="143" t="s">
        <v>14</v>
      </c>
      <c r="C19" s="81">
        <v>9</v>
      </c>
      <c r="D19" s="82" t="s">
        <v>15</v>
      </c>
      <c r="E19" s="81">
        <v>15</v>
      </c>
      <c r="F19" s="83" t="s">
        <v>39</v>
      </c>
      <c r="G19" s="84" t="s">
        <v>40</v>
      </c>
      <c r="H19" s="69">
        <v>1234514</v>
      </c>
      <c r="I19" s="69">
        <v>8289459.000000001</v>
      </c>
      <c r="J19" s="69">
        <v>1442094</v>
      </c>
      <c r="K19" s="69">
        <v>792210</v>
      </c>
      <c r="L19" s="69">
        <v>1141298</v>
      </c>
      <c r="M19" s="69">
        <v>651724</v>
      </c>
      <c r="N19" s="69">
        <v>418807</v>
      </c>
      <c r="O19" s="69">
        <v>411922</v>
      </c>
      <c r="P19" s="69">
        <v>902884</v>
      </c>
      <c r="Q19" s="69">
        <v>528814</v>
      </c>
      <c r="R19" s="69">
        <v>573139</v>
      </c>
      <c r="S19" s="69">
        <v>1426567</v>
      </c>
      <c r="T19" s="69">
        <f t="shared" si="2"/>
        <v>6714.754956201388</v>
      </c>
      <c r="U19" s="69">
        <f t="shared" si="3"/>
        <v>1168.1471413041893</v>
      </c>
      <c r="V19" s="69">
        <f t="shared" si="4"/>
        <v>641.7181174130062</v>
      </c>
      <c r="W19" s="69">
        <f t="shared" si="5"/>
        <v>924.4917433095129</v>
      </c>
      <c r="X19" s="69">
        <f t="shared" si="6"/>
        <v>527.9194889648882</v>
      </c>
      <c r="Y19" s="69">
        <f t="shared" si="7"/>
        <v>339.24848158870617</v>
      </c>
      <c r="Z19" s="69">
        <f t="shared" si="8"/>
        <v>333.67138809280414</v>
      </c>
      <c r="AA19" s="69">
        <f t="shared" si="9"/>
        <v>731.3679715256368</v>
      </c>
      <c r="AB19" s="69">
        <f t="shared" si="10"/>
        <v>428.3580421121186</v>
      </c>
      <c r="AC19" s="69">
        <f t="shared" si="11"/>
        <v>464.26285971645524</v>
      </c>
      <c r="AD19" s="85">
        <f t="shared" si="12"/>
        <v>1155.5697221740702</v>
      </c>
    </row>
    <row r="20" spans="1:30" ht="12.75" customHeight="1">
      <c r="A20" s="142">
        <v>4</v>
      </c>
      <c r="B20" s="143" t="s">
        <v>14</v>
      </c>
      <c r="C20" s="81">
        <v>8</v>
      </c>
      <c r="D20" s="82" t="s">
        <v>18</v>
      </c>
      <c r="E20" s="81">
        <v>16</v>
      </c>
      <c r="F20" s="83" t="s">
        <v>41</v>
      </c>
      <c r="G20" s="84" t="s">
        <v>42</v>
      </c>
      <c r="H20" s="69">
        <v>1343194</v>
      </c>
      <c r="I20" s="69">
        <v>6803725</v>
      </c>
      <c r="J20" s="69">
        <v>1630585</v>
      </c>
      <c r="K20" s="69">
        <v>692076</v>
      </c>
      <c r="L20" s="69">
        <v>1034938</v>
      </c>
      <c r="M20" s="69">
        <v>605458</v>
      </c>
      <c r="N20" s="69">
        <v>618379</v>
      </c>
      <c r="O20" s="69">
        <v>469971</v>
      </c>
      <c r="P20" s="69">
        <v>580864</v>
      </c>
      <c r="Q20" s="69">
        <v>418748</v>
      </c>
      <c r="R20" s="69">
        <v>209769</v>
      </c>
      <c r="S20" s="69">
        <v>542937</v>
      </c>
      <c r="T20" s="69">
        <f t="shared" si="2"/>
        <v>5065.333079212683</v>
      </c>
      <c r="U20" s="69">
        <f t="shared" si="3"/>
        <v>1213.9609021481633</v>
      </c>
      <c r="V20" s="69">
        <f t="shared" si="4"/>
        <v>515.2464945495587</v>
      </c>
      <c r="W20" s="69">
        <f t="shared" si="5"/>
        <v>770.5052285820217</v>
      </c>
      <c r="X20" s="69">
        <f t="shared" si="6"/>
        <v>450.75990512167266</v>
      </c>
      <c r="Y20" s="69">
        <f t="shared" si="7"/>
        <v>460.37951330932094</v>
      </c>
      <c r="Z20" s="69">
        <f t="shared" si="8"/>
        <v>349.89063381760195</v>
      </c>
      <c r="AA20" s="69">
        <f t="shared" si="9"/>
        <v>432.44981737559874</v>
      </c>
      <c r="AB20" s="69">
        <f t="shared" si="10"/>
        <v>311.7554128443099</v>
      </c>
      <c r="AC20" s="69">
        <f t="shared" si="11"/>
        <v>156.17178158925665</v>
      </c>
      <c r="AD20" s="85">
        <f t="shared" si="12"/>
        <v>404.2133898751781</v>
      </c>
    </row>
    <row r="21" spans="1:30" ht="12.75" customHeight="1">
      <c r="A21" s="142">
        <v>2</v>
      </c>
      <c r="B21" s="143" t="s">
        <v>43</v>
      </c>
      <c r="C21" s="81">
        <v>3</v>
      </c>
      <c r="D21" s="82" t="s">
        <v>44</v>
      </c>
      <c r="E21" s="81">
        <v>17</v>
      </c>
      <c r="F21" s="83" t="s">
        <v>45</v>
      </c>
      <c r="G21" s="84" t="s">
        <v>46</v>
      </c>
      <c r="H21" s="69">
        <v>12585204</v>
      </c>
      <c r="I21" s="69">
        <v>73818552</v>
      </c>
      <c r="J21" s="69">
        <v>17940444</v>
      </c>
      <c r="K21" s="69">
        <v>6506274</v>
      </c>
      <c r="L21" s="69">
        <v>9861010</v>
      </c>
      <c r="M21" s="69">
        <v>5198932</v>
      </c>
      <c r="N21" s="69">
        <v>5675903</v>
      </c>
      <c r="O21" s="69">
        <v>5105441</v>
      </c>
      <c r="P21" s="69">
        <v>6902076</v>
      </c>
      <c r="Q21" s="69">
        <v>4148432</v>
      </c>
      <c r="R21" s="69">
        <v>3926454</v>
      </c>
      <c r="S21" s="69">
        <v>8553586</v>
      </c>
      <c r="T21" s="69">
        <f t="shared" si="2"/>
        <v>5865.503014492256</v>
      </c>
      <c r="U21" s="69">
        <f t="shared" si="3"/>
        <v>1425.5187281827136</v>
      </c>
      <c r="V21" s="69">
        <f t="shared" si="4"/>
        <v>516.9780322988805</v>
      </c>
      <c r="W21" s="69">
        <f t="shared" si="5"/>
        <v>783.5399410291641</v>
      </c>
      <c r="X21" s="69">
        <f t="shared" si="6"/>
        <v>413.0987467505493</v>
      </c>
      <c r="Y21" s="69">
        <f t="shared" si="7"/>
        <v>450.99809268089734</v>
      </c>
      <c r="Z21" s="69">
        <f t="shared" si="8"/>
        <v>405.6701027651201</v>
      </c>
      <c r="AA21" s="69">
        <f t="shared" si="9"/>
        <v>548.4278204787146</v>
      </c>
      <c r="AB21" s="69">
        <f t="shared" si="10"/>
        <v>329.627712033909</v>
      </c>
      <c r="AC21" s="69">
        <f t="shared" si="11"/>
        <v>311.9896983791443</v>
      </c>
      <c r="AD21" s="85">
        <f t="shared" si="12"/>
        <v>679.6541398931635</v>
      </c>
    </row>
    <row r="22" spans="1:30" ht="12.75" customHeight="1">
      <c r="A22" s="142">
        <v>2</v>
      </c>
      <c r="B22" s="143" t="s">
        <v>43</v>
      </c>
      <c r="C22" s="81">
        <v>3</v>
      </c>
      <c r="D22" s="82" t="s">
        <v>44</v>
      </c>
      <c r="E22" s="81">
        <v>18</v>
      </c>
      <c r="F22" s="83" t="s">
        <v>47</v>
      </c>
      <c r="G22" s="84" t="s">
        <v>48</v>
      </c>
      <c r="H22" s="69">
        <v>6158327</v>
      </c>
      <c r="I22" s="69">
        <v>32765104</v>
      </c>
      <c r="J22" s="69">
        <v>7988381</v>
      </c>
      <c r="K22" s="69">
        <v>3614096</v>
      </c>
      <c r="L22" s="69">
        <v>5312531</v>
      </c>
      <c r="M22" s="69">
        <v>2876148</v>
      </c>
      <c r="N22" s="69">
        <v>2031064</v>
      </c>
      <c r="O22" s="69">
        <v>1736142</v>
      </c>
      <c r="P22" s="69">
        <v>2513713</v>
      </c>
      <c r="Q22" s="69">
        <v>1874472</v>
      </c>
      <c r="R22" s="69">
        <v>1176210</v>
      </c>
      <c r="S22" s="69">
        <v>3642347</v>
      </c>
      <c r="T22" s="69">
        <f t="shared" si="2"/>
        <v>5320.455376922986</v>
      </c>
      <c r="U22" s="69">
        <f t="shared" si="3"/>
        <v>1297.1673962749949</v>
      </c>
      <c r="V22" s="69">
        <f t="shared" si="4"/>
        <v>586.8632828363938</v>
      </c>
      <c r="W22" s="69">
        <f t="shared" si="5"/>
        <v>862.6581537485749</v>
      </c>
      <c r="X22" s="69">
        <f t="shared" si="6"/>
        <v>467.0339850417167</v>
      </c>
      <c r="Y22" s="69">
        <f t="shared" si="7"/>
        <v>329.8077546060805</v>
      </c>
      <c r="Z22" s="69">
        <f t="shared" si="8"/>
        <v>281.9178000778458</v>
      </c>
      <c r="AA22" s="69">
        <f t="shared" si="9"/>
        <v>408.1811504975296</v>
      </c>
      <c r="AB22" s="69">
        <f t="shared" si="10"/>
        <v>304.38006945717564</v>
      </c>
      <c r="AC22" s="69">
        <f t="shared" si="11"/>
        <v>190.99505433862151</v>
      </c>
      <c r="AD22" s="85">
        <f t="shared" si="12"/>
        <v>591.4507300440525</v>
      </c>
    </row>
    <row r="23" spans="1:30" ht="12.75" customHeight="1">
      <c r="A23" s="142">
        <v>2</v>
      </c>
      <c r="B23" s="143" t="s">
        <v>43</v>
      </c>
      <c r="C23" s="81">
        <v>4</v>
      </c>
      <c r="D23" s="82" t="s">
        <v>49</v>
      </c>
      <c r="E23" s="81">
        <v>19</v>
      </c>
      <c r="F23" s="83" t="s">
        <v>50</v>
      </c>
      <c r="G23" s="84" t="s">
        <v>51</v>
      </c>
      <c r="H23" s="69">
        <v>2934776</v>
      </c>
      <c r="I23" s="69">
        <v>17186430</v>
      </c>
      <c r="J23" s="69">
        <v>3803645</v>
      </c>
      <c r="K23" s="69">
        <v>2327927</v>
      </c>
      <c r="L23" s="69">
        <v>2682250</v>
      </c>
      <c r="M23" s="69">
        <v>1885728</v>
      </c>
      <c r="N23" s="69">
        <v>1761868</v>
      </c>
      <c r="O23" s="69">
        <v>788118</v>
      </c>
      <c r="P23" s="69">
        <v>1167381</v>
      </c>
      <c r="Q23" s="69">
        <v>838053</v>
      </c>
      <c r="R23" s="69">
        <v>376265</v>
      </c>
      <c r="S23" s="69">
        <v>1555195</v>
      </c>
      <c r="T23" s="69">
        <f t="shared" si="2"/>
        <v>5856.130076026246</v>
      </c>
      <c r="U23" s="69">
        <f t="shared" si="3"/>
        <v>1296.0597333493254</v>
      </c>
      <c r="V23" s="69">
        <f t="shared" si="4"/>
        <v>793.2213565873511</v>
      </c>
      <c r="W23" s="69">
        <f t="shared" si="5"/>
        <v>913.9539099406564</v>
      </c>
      <c r="X23" s="69">
        <f t="shared" si="6"/>
        <v>642.5458024735108</v>
      </c>
      <c r="Y23" s="69">
        <f t="shared" si="7"/>
        <v>600.3415592876594</v>
      </c>
      <c r="Z23" s="69">
        <f t="shared" si="8"/>
        <v>268.5445158335764</v>
      </c>
      <c r="AA23" s="69">
        <f t="shared" si="9"/>
        <v>397.7751623974027</v>
      </c>
      <c r="AB23" s="69">
        <f t="shared" si="10"/>
        <v>285.55944303756064</v>
      </c>
      <c r="AC23" s="69">
        <f t="shared" si="11"/>
        <v>128.20910352272202</v>
      </c>
      <c r="AD23" s="85">
        <f t="shared" si="12"/>
        <v>529.9194895964803</v>
      </c>
    </row>
    <row r="24" spans="1:30" ht="12.75" customHeight="1">
      <c r="A24" s="142">
        <v>2</v>
      </c>
      <c r="B24" s="143" t="s">
        <v>43</v>
      </c>
      <c r="C24" s="81">
        <v>4</v>
      </c>
      <c r="D24" s="82" t="s">
        <v>49</v>
      </c>
      <c r="E24" s="81">
        <v>20</v>
      </c>
      <c r="F24" s="83" t="s">
        <v>52</v>
      </c>
      <c r="G24" s="84" t="s">
        <v>53</v>
      </c>
      <c r="H24" s="69">
        <v>2712896</v>
      </c>
      <c r="I24" s="69">
        <v>14872698</v>
      </c>
      <c r="J24" s="69">
        <v>3454002</v>
      </c>
      <c r="K24" s="69">
        <v>1770463</v>
      </c>
      <c r="L24" s="69">
        <v>2002967</v>
      </c>
      <c r="M24" s="69">
        <v>1230900</v>
      </c>
      <c r="N24" s="69">
        <v>1527797</v>
      </c>
      <c r="O24" s="69">
        <v>839002</v>
      </c>
      <c r="P24" s="69">
        <v>850951</v>
      </c>
      <c r="Q24" s="69">
        <v>943317</v>
      </c>
      <c r="R24" s="69">
        <v>630039</v>
      </c>
      <c r="S24" s="69">
        <v>1623260</v>
      </c>
      <c r="T24" s="69">
        <f t="shared" si="2"/>
        <v>5482.221950270117</v>
      </c>
      <c r="U24" s="69">
        <f t="shared" si="3"/>
        <v>1273.1789202387413</v>
      </c>
      <c r="V24" s="69">
        <f t="shared" si="4"/>
        <v>652.6099784142112</v>
      </c>
      <c r="W24" s="69">
        <f t="shared" si="5"/>
        <v>738.3132268984879</v>
      </c>
      <c r="X24" s="69">
        <f t="shared" si="6"/>
        <v>453.72177923517893</v>
      </c>
      <c r="Y24" s="69">
        <f t="shared" si="7"/>
        <v>563.160917337045</v>
      </c>
      <c r="Z24" s="69">
        <f t="shared" si="8"/>
        <v>309.264343343792</v>
      </c>
      <c r="AA24" s="69">
        <f t="shared" si="9"/>
        <v>313.66886161504164</v>
      </c>
      <c r="AB24" s="69">
        <f t="shared" si="10"/>
        <v>347.7158726320508</v>
      </c>
      <c r="AC24" s="69">
        <f t="shared" si="11"/>
        <v>232.23853771025503</v>
      </c>
      <c r="AD24" s="85">
        <f t="shared" si="12"/>
        <v>598.3495128453136</v>
      </c>
    </row>
    <row r="25" spans="1:30" ht="12.75" customHeight="1">
      <c r="A25" s="142">
        <v>3</v>
      </c>
      <c r="B25" s="143" t="s">
        <v>10</v>
      </c>
      <c r="C25" s="81">
        <v>6</v>
      </c>
      <c r="D25" s="82" t="s">
        <v>11</v>
      </c>
      <c r="E25" s="81">
        <v>21</v>
      </c>
      <c r="F25" s="83" t="s">
        <v>54</v>
      </c>
      <c r="G25" s="84" t="s">
        <v>55</v>
      </c>
      <c r="H25" s="69">
        <v>4089985</v>
      </c>
      <c r="I25" s="69">
        <v>21547959</v>
      </c>
      <c r="J25" s="69">
        <v>3896402</v>
      </c>
      <c r="K25" s="69">
        <v>2402629</v>
      </c>
      <c r="L25" s="69">
        <v>4816404</v>
      </c>
      <c r="M25" s="69">
        <v>1445472</v>
      </c>
      <c r="N25" s="69">
        <v>1951580</v>
      </c>
      <c r="O25" s="69">
        <v>1142206</v>
      </c>
      <c r="P25" s="69">
        <v>1385170</v>
      </c>
      <c r="Q25" s="69">
        <v>1010608</v>
      </c>
      <c r="R25" s="69">
        <v>1489586</v>
      </c>
      <c r="S25" s="69">
        <v>2007902</v>
      </c>
      <c r="T25" s="69">
        <f t="shared" si="2"/>
        <v>5268.468955265117</v>
      </c>
      <c r="U25" s="69">
        <f t="shared" si="3"/>
        <v>952.6690195685314</v>
      </c>
      <c r="V25" s="69">
        <f t="shared" si="4"/>
        <v>587.4420077335247</v>
      </c>
      <c r="W25" s="69">
        <f t="shared" si="5"/>
        <v>1177.6092088357293</v>
      </c>
      <c r="X25" s="69">
        <f t="shared" si="6"/>
        <v>353.4174330712704</v>
      </c>
      <c r="Y25" s="69">
        <f t="shared" si="7"/>
        <v>477.1606741834016</v>
      </c>
      <c r="Z25" s="69">
        <f t="shared" si="8"/>
        <v>279.26899487406433</v>
      </c>
      <c r="AA25" s="69">
        <f t="shared" si="9"/>
        <v>338.6736137174097</v>
      </c>
      <c r="AB25" s="69">
        <f t="shared" si="10"/>
        <v>247.09332674814212</v>
      </c>
      <c r="AC25" s="69">
        <f t="shared" si="11"/>
        <v>364.20329169911383</v>
      </c>
      <c r="AD25" s="85">
        <f t="shared" si="12"/>
        <v>490.9313848339297</v>
      </c>
    </row>
    <row r="26" spans="1:30" ht="12.75" customHeight="1">
      <c r="A26" s="142">
        <v>3</v>
      </c>
      <c r="B26" s="143" t="s">
        <v>10</v>
      </c>
      <c r="C26" s="81">
        <v>7</v>
      </c>
      <c r="D26" s="82" t="s">
        <v>21</v>
      </c>
      <c r="E26" s="81">
        <v>22</v>
      </c>
      <c r="F26" s="83" t="s">
        <v>56</v>
      </c>
      <c r="G26" s="84" t="s">
        <v>57</v>
      </c>
      <c r="H26" s="69">
        <v>4477042</v>
      </c>
      <c r="I26" s="69">
        <v>23994677</v>
      </c>
      <c r="J26" s="69">
        <v>5223210</v>
      </c>
      <c r="K26" s="69">
        <v>2092465</v>
      </c>
      <c r="L26" s="69">
        <v>3036476</v>
      </c>
      <c r="M26" s="69">
        <v>3621277</v>
      </c>
      <c r="N26" s="69">
        <v>1530557</v>
      </c>
      <c r="O26" s="69">
        <v>1663791</v>
      </c>
      <c r="P26" s="69">
        <v>1819209</v>
      </c>
      <c r="Q26" s="69">
        <v>1401113</v>
      </c>
      <c r="R26" s="69">
        <v>1054234</v>
      </c>
      <c r="S26" s="69">
        <v>2552345</v>
      </c>
      <c r="T26" s="69">
        <f t="shared" si="2"/>
        <v>5359.493388715138</v>
      </c>
      <c r="U26" s="69">
        <f t="shared" si="3"/>
        <v>1166.6654009500023</v>
      </c>
      <c r="V26" s="69">
        <f t="shared" si="4"/>
        <v>467.37667415226394</v>
      </c>
      <c r="W26" s="69">
        <f t="shared" si="5"/>
        <v>678.2326366382089</v>
      </c>
      <c r="X26" s="69">
        <f t="shared" si="6"/>
        <v>808.8548197671588</v>
      </c>
      <c r="Y26" s="69">
        <f t="shared" si="7"/>
        <v>341.8679118936119</v>
      </c>
      <c r="Z26" s="69">
        <f t="shared" si="8"/>
        <v>371.6272931993937</v>
      </c>
      <c r="AA26" s="69">
        <f t="shared" si="9"/>
        <v>406.34173188457913</v>
      </c>
      <c r="AB26" s="69">
        <f t="shared" si="10"/>
        <v>312.95507167455656</v>
      </c>
      <c r="AC26" s="69">
        <f t="shared" si="11"/>
        <v>235.4755662332406</v>
      </c>
      <c r="AD26" s="85">
        <f t="shared" si="12"/>
        <v>570.0962823221225</v>
      </c>
    </row>
    <row r="27" spans="1:30" ht="12.75" customHeight="1">
      <c r="A27" s="142">
        <v>1</v>
      </c>
      <c r="B27" s="143" t="s">
        <v>28</v>
      </c>
      <c r="C27" s="81">
        <v>1</v>
      </c>
      <c r="D27" s="82" t="s">
        <v>29</v>
      </c>
      <c r="E27" s="81">
        <v>23</v>
      </c>
      <c r="F27" s="83" t="s">
        <v>58</v>
      </c>
      <c r="G27" s="84" t="s">
        <v>59</v>
      </c>
      <c r="H27" s="69">
        <v>1297750</v>
      </c>
      <c r="I27" s="69">
        <v>7948044</v>
      </c>
      <c r="J27" s="69">
        <v>1802826</v>
      </c>
      <c r="K27" s="69">
        <v>559307</v>
      </c>
      <c r="L27" s="69">
        <v>1791700</v>
      </c>
      <c r="M27" s="69">
        <v>499980</v>
      </c>
      <c r="N27" s="69">
        <v>617666</v>
      </c>
      <c r="O27" s="69">
        <v>326388</v>
      </c>
      <c r="P27" s="69">
        <v>553605</v>
      </c>
      <c r="Q27" s="69">
        <v>423684</v>
      </c>
      <c r="R27" s="69">
        <v>328936</v>
      </c>
      <c r="S27" s="69">
        <v>1043952</v>
      </c>
      <c r="T27" s="69">
        <f t="shared" si="2"/>
        <v>6124.480061645155</v>
      </c>
      <c r="U27" s="69">
        <f t="shared" si="3"/>
        <v>1389.1936043151609</v>
      </c>
      <c r="V27" s="69">
        <f t="shared" si="4"/>
        <v>430.98208437680603</v>
      </c>
      <c r="W27" s="69">
        <f t="shared" si="5"/>
        <v>1380.6203043729531</v>
      </c>
      <c r="X27" s="69">
        <f t="shared" si="6"/>
        <v>385.26680793681373</v>
      </c>
      <c r="Y27" s="69">
        <f t="shared" si="7"/>
        <v>475.9514544403776</v>
      </c>
      <c r="Z27" s="69">
        <f t="shared" si="8"/>
        <v>251.50298593719899</v>
      </c>
      <c r="AA27" s="69">
        <f t="shared" si="9"/>
        <v>426.5883259487575</v>
      </c>
      <c r="AB27" s="69">
        <f t="shared" si="10"/>
        <v>326.4758235407436</v>
      </c>
      <c r="AC27" s="69">
        <f t="shared" si="11"/>
        <v>253.46638412637256</v>
      </c>
      <c r="AD27" s="85">
        <f t="shared" si="12"/>
        <v>804.432286649971</v>
      </c>
    </row>
    <row r="28" spans="1:30" ht="12.75" customHeight="1">
      <c r="A28" s="142">
        <v>3</v>
      </c>
      <c r="B28" s="143" t="s">
        <v>10</v>
      </c>
      <c r="C28" s="81">
        <v>5</v>
      </c>
      <c r="D28" s="82" t="s">
        <v>32</v>
      </c>
      <c r="E28" s="81">
        <v>24</v>
      </c>
      <c r="F28" s="83" t="s">
        <v>60</v>
      </c>
      <c r="G28" s="84" t="s">
        <v>61</v>
      </c>
      <c r="H28" s="69">
        <v>5441531</v>
      </c>
      <c r="I28" s="69">
        <v>31946401</v>
      </c>
      <c r="J28" s="69">
        <v>8138659</v>
      </c>
      <c r="K28" s="69">
        <v>3534881</v>
      </c>
      <c r="L28" s="69">
        <v>4737003</v>
      </c>
      <c r="M28" s="69">
        <v>1490133</v>
      </c>
      <c r="N28" s="69">
        <v>1855204</v>
      </c>
      <c r="O28" s="69">
        <v>2591926</v>
      </c>
      <c r="P28" s="69">
        <v>2895828</v>
      </c>
      <c r="Q28" s="69">
        <v>1645260</v>
      </c>
      <c r="R28" s="69">
        <v>1368443</v>
      </c>
      <c r="S28" s="69">
        <v>3689064</v>
      </c>
      <c r="T28" s="69">
        <f t="shared" si="2"/>
        <v>5870.847928643611</v>
      </c>
      <c r="U28" s="69">
        <f t="shared" si="3"/>
        <v>1495.6560938456475</v>
      </c>
      <c r="V28" s="69">
        <f t="shared" si="4"/>
        <v>649.611478828293</v>
      </c>
      <c r="W28" s="69">
        <f t="shared" si="5"/>
        <v>870.527614379115</v>
      </c>
      <c r="X28" s="69">
        <f t="shared" si="6"/>
        <v>273.84443826562784</v>
      </c>
      <c r="Y28" s="69">
        <f t="shared" si="7"/>
        <v>340.93419664429</v>
      </c>
      <c r="Z28" s="69">
        <f t="shared" si="8"/>
        <v>476.32293191015543</v>
      </c>
      <c r="AA28" s="69">
        <f t="shared" si="9"/>
        <v>532.1715524546308</v>
      </c>
      <c r="AB28" s="69">
        <f t="shared" si="10"/>
        <v>302.3524078058179</v>
      </c>
      <c r="AC28" s="69">
        <f t="shared" si="11"/>
        <v>251.48124673001035</v>
      </c>
      <c r="AD28" s="85">
        <f t="shared" si="12"/>
        <v>677.9459677800237</v>
      </c>
    </row>
    <row r="29" spans="1:30" ht="12.75" customHeight="1">
      <c r="A29" s="142">
        <v>1</v>
      </c>
      <c r="B29" s="143" t="s">
        <v>28</v>
      </c>
      <c r="C29" s="81">
        <v>1</v>
      </c>
      <c r="D29" s="82" t="s">
        <v>29</v>
      </c>
      <c r="E29" s="81">
        <v>25</v>
      </c>
      <c r="F29" s="83" t="s">
        <v>62</v>
      </c>
      <c r="G29" s="84" t="s">
        <v>63</v>
      </c>
      <c r="H29" s="69">
        <v>6412554</v>
      </c>
      <c r="I29" s="69">
        <v>42326030</v>
      </c>
      <c r="J29" s="69">
        <v>10260894</v>
      </c>
      <c r="K29" s="69">
        <v>2516945</v>
      </c>
      <c r="L29" s="69">
        <v>5731241</v>
      </c>
      <c r="M29" s="69">
        <v>3153375</v>
      </c>
      <c r="N29" s="69">
        <v>3257124</v>
      </c>
      <c r="O29" s="69">
        <v>2565969</v>
      </c>
      <c r="P29" s="69">
        <v>3112922</v>
      </c>
      <c r="Q29" s="69">
        <v>2053295</v>
      </c>
      <c r="R29" s="69">
        <v>3236310</v>
      </c>
      <c r="S29" s="69">
        <v>6437955</v>
      </c>
      <c r="T29" s="69">
        <f t="shared" si="2"/>
        <v>6600.494904214452</v>
      </c>
      <c r="U29" s="69">
        <f t="shared" si="3"/>
        <v>1600.1259404599166</v>
      </c>
      <c r="V29" s="69">
        <f t="shared" si="4"/>
        <v>392.5027375987789</v>
      </c>
      <c r="W29" s="69">
        <f t="shared" si="5"/>
        <v>893.7532533839092</v>
      </c>
      <c r="X29" s="69">
        <f t="shared" si="6"/>
        <v>491.7502449102183</v>
      </c>
      <c r="Y29" s="69">
        <f t="shared" si="7"/>
        <v>507.9292899521782</v>
      </c>
      <c r="Z29" s="69">
        <f t="shared" si="8"/>
        <v>400.14774144591996</v>
      </c>
      <c r="AA29" s="69">
        <f t="shared" si="9"/>
        <v>485.4418379946586</v>
      </c>
      <c r="AB29" s="69">
        <f t="shared" si="10"/>
        <v>320.1992529029775</v>
      </c>
      <c r="AC29" s="69">
        <f t="shared" si="11"/>
        <v>504.68346933218805</v>
      </c>
      <c r="AD29" s="85">
        <f t="shared" si="12"/>
        <v>1003.9611362337066</v>
      </c>
    </row>
    <row r="30" spans="1:30" ht="12.75" customHeight="1">
      <c r="A30" s="142">
        <v>2</v>
      </c>
      <c r="B30" s="143" t="s">
        <v>43</v>
      </c>
      <c r="C30" s="81">
        <v>3</v>
      </c>
      <c r="D30" s="82" t="s">
        <v>44</v>
      </c>
      <c r="E30" s="81">
        <v>26</v>
      </c>
      <c r="F30" s="83" t="s">
        <v>64</v>
      </c>
      <c r="G30" s="84" t="s">
        <v>65</v>
      </c>
      <c r="H30" s="69">
        <v>10042495</v>
      </c>
      <c r="I30" s="69">
        <v>61006700</v>
      </c>
      <c r="J30" s="69">
        <v>15985000</v>
      </c>
      <c r="K30" s="69">
        <v>7296108</v>
      </c>
      <c r="L30" s="69">
        <v>9837380</v>
      </c>
      <c r="M30" s="69">
        <v>5642586</v>
      </c>
      <c r="N30" s="69">
        <v>3234192</v>
      </c>
      <c r="O30" s="69">
        <v>4113598</v>
      </c>
      <c r="P30" s="69">
        <v>4003475</v>
      </c>
      <c r="Q30" s="69">
        <v>2879486</v>
      </c>
      <c r="R30" s="69">
        <v>2388693</v>
      </c>
      <c r="S30" s="69">
        <v>5626182</v>
      </c>
      <c r="T30" s="69">
        <f t="shared" si="2"/>
        <v>6074.85490408509</v>
      </c>
      <c r="U30" s="69">
        <f t="shared" si="3"/>
        <v>1591.735918215543</v>
      </c>
      <c r="V30" s="69">
        <f t="shared" si="4"/>
        <v>726.5234386474676</v>
      </c>
      <c r="W30" s="69">
        <f t="shared" si="5"/>
        <v>979.575294784812</v>
      </c>
      <c r="X30" s="69">
        <f t="shared" si="6"/>
        <v>561.8709294851528</v>
      </c>
      <c r="Y30" s="69">
        <f t="shared" si="7"/>
        <v>322.0506457807547</v>
      </c>
      <c r="Z30" s="69">
        <f t="shared" si="8"/>
        <v>409.61912353454</v>
      </c>
      <c r="AA30" s="69">
        <f t="shared" si="9"/>
        <v>398.65342228201257</v>
      </c>
      <c r="AB30" s="69">
        <f t="shared" si="10"/>
        <v>286.7301402689272</v>
      </c>
      <c r="AC30" s="69">
        <f t="shared" si="11"/>
        <v>237.8585202183322</v>
      </c>
      <c r="AD30" s="85">
        <f t="shared" si="12"/>
        <v>560.2374708675484</v>
      </c>
    </row>
    <row r="31" spans="1:30" ht="12.75" customHeight="1">
      <c r="A31" s="142">
        <v>2</v>
      </c>
      <c r="B31" s="143" t="s">
        <v>43</v>
      </c>
      <c r="C31" s="81">
        <v>4</v>
      </c>
      <c r="D31" s="82" t="s">
        <v>49</v>
      </c>
      <c r="E31" s="81">
        <v>27</v>
      </c>
      <c r="F31" s="83" t="s">
        <v>66</v>
      </c>
      <c r="G31" s="84" t="s">
        <v>67</v>
      </c>
      <c r="H31" s="69">
        <v>5025081</v>
      </c>
      <c r="I31" s="69">
        <v>34933058</v>
      </c>
      <c r="J31" s="69">
        <v>7770097</v>
      </c>
      <c r="K31" s="69">
        <v>2946707</v>
      </c>
      <c r="L31" s="69">
        <v>7473369</v>
      </c>
      <c r="M31" s="69">
        <v>1965088</v>
      </c>
      <c r="N31" s="69">
        <v>2680526</v>
      </c>
      <c r="O31" s="69">
        <v>1667322</v>
      </c>
      <c r="P31" s="69">
        <v>2967468</v>
      </c>
      <c r="Q31" s="69">
        <v>1743816</v>
      </c>
      <c r="R31" s="69">
        <v>1454669</v>
      </c>
      <c r="S31" s="69">
        <v>4263996</v>
      </c>
      <c r="T31" s="69">
        <f t="shared" si="2"/>
        <v>6951.74028040543</v>
      </c>
      <c r="U31" s="69">
        <f t="shared" si="3"/>
        <v>1546.263035362017</v>
      </c>
      <c r="V31" s="69">
        <f t="shared" si="4"/>
        <v>586.3999008175192</v>
      </c>
      <c r="W31" s="69">
        <f t="shared" si="5"/>
        <v>1487.2136389443274</v>
      </c>
      <c r="X31" s="69">
        <f t="shared" si="6"/>
        <v>391.0559849682025</v>
      </c>
      <c r="Y31" s="69">
        <f t="shared" si="7"/>
        <v>533.4294113866025</v>
      </c>
      <c r="Z31" s="69">
        <f t="shared" si="8"/>
        <v>331.8000247160195</v>
      </c>
      <c r="AA31" s="69">
        <f t="shared" si="9"/>
        <v>590.5313765091548</v>
      </c>
      <c r="AB31" s="69">
        <f t="shared" si="10"/>
        <v>347.0224659065197</v>
      </c>
      <c r="AC31" s="69">
        <f t="shared" si="11"/>
        <v>289.4817018869945</v>
      </c>
      <c r="AD31" s="85">
        <f t="shared" si="12"/>
        <v>848.5427399080731</v>
      </c>
    </row>
    <row r="32" spans="1:30" ht="12.75" customHeight="1">
      <c r="A32" s="142">
        <v>3</v>
      </c>
      <c r="B32" s="143" t="s">
        <v>10</v>
      </c>
      <c r="C32" s="81">
        <v>6</v>
      </c>
      <c r="D32" s="82" t="s">
        <v>11</v>
      </c>
      <c r="E32" s="81">
        <v>28</v>
      </c>
      <c r="F32" s="83" t="s">
        <v>68</v>
      </c>
      <c r="G32" s="84" t="s">
        <v>69</v>
      </c>
      <c r="H32" s="69">
        <v>2867635</v>
      </c>
      <c r="I32" s="69">
        <v>15384166</v>
      </c>
      <c r="J32" s="69">
        <v>2952675</v>
      </c>
      <c r="K32" s="69">
        <v>1841358</v>
      </c>
      <c r="L32" s="69">
        <v>3236353</v>
      </c>
      <c r="M32" s="69">
        <v>2140241</v>
      </c>
      <c r="N32" s="69">
        <v>1236270</v>
      </c>
      <c r="O32" s="69">
        <v>783771</v>
      </c>
      <c r="P32" s="69">
        <v>770916</v>
      </c>
      <c r="Q32" s="69">
        <v>634059</v>
      </c>
      <c r="R32" s="69">
        <v>497067</v>
      </c>
      <c r="S32" s="69">
        <v>1291456</v>
      </c>
      <c r="T32" s="69">
        <f t="shared" si="2"/>
        <v>5364.75736974894</v>
      </c>
      <c r="U32" s="69">
        <f t="shared" si="3"/>
        <v>1029.6550990624678</v>
      </c>
      <c r="V32" s="69">
        <f t="shared" si="4"/>
        <v>642.1172848008899</v>
      </c>
      <c r="W32" s="69">
        <f t="shared" si="5"/>
        <v>1128.579125307091</v>
      </c>
      <c r="X32" s="69">
        <f t="shared" si="6"/>
        <v>746.3435897525312</v>
      </c>
      <c r="Y32" s="69">
        <f t="shared" si="7"/>
        <v>431.11135134004155</v>
      </c>
      <c r="Z32" s="69">
        <f t="shared" si="8"/>
        <v>273.31616471412855</v>
      </c>
      <c r="AA32" s="69">
        <f t="shared" si="9"/>
        <v>268.8333766326607</v>
      </c>
      <c r="AB32" s="69">
        <f t="shared" si="10"/>
        <v>221.1086836365158</v>
      </c>
      <c r="AC32" s="69">
        <f t="shared" si="11"/>
        <v>173.33691351932865</v>
      </c>
      <c r="AD32" s="85">
        <f t="shared" si="12"/>
        <v>450.35578098328415</v>
      </c>
    </row>
    <row r="33" spans="1:30" ht="12.75" customHeight="1">
      <c r="A33" s="142">
        <v>2</v>
      </c>
      <c r="B33" s="143" t="s">
        <v>43</v>
      </c>
      <c r="C33" s="81">
        <v>4</v>
      </c>
      <c r="D33" s="82" t="s">
        <v>49</v>
      </c>
      <c r="E33" s="81">
        <v>29</v>
      </c>
      <c r="F33" s="83" t="s">
        <v>70</v>
      </c>
      <c r="G33" s="84" t="s">
        <v>71</v>
      </c>
      <c r="H33" s="69">
        <v>5679770</v>
      </c>
      <c r="I33" s="69">
        <v>29044682</v>
      </c>
      <c r="J33" s="69">
        <v>7388110</v>
      </c>
      <c r="K33" s="69">
        <v>2645247</v>
      </c>
      <c r="L33" s="69">
        <v>5519734</v>
      </c>
      <c r="M33" s="69">
        <v>2433208</v>
      </c>
      <c r="N33" s="69">
        <v>2472576</v>
      </c>
      <c r="O33" s="69">
        <v>1833524</v>
      </c>
      <c r="P33" s="69">
        <v>1773947</v>
      </c>
      <c r="Q33" s="69">
        <v>1302526</v>
      </c>
      <c r="R33" s="69">
        <v>1037908</v>
      </c>
      <c r="S33" s="69">
        <v>2637902</v>
      </c>
      <c r="T33" s="69">
        <f t="shared" si="2"/>
        <v>5113.7074212512125</v>
      </c>
      <c r="U33" s="69">
        <f t="shared" si="3"/>
        <v>1300.7762638275847</v>
      </c>
      <c r="V33" s="69">
        <f t="shared" si="4"/>
        <v>465.73135884023475</v>
      </c>
      <c r="W33" s="69">
        <f t="shared" si="5"/>
        <v>971.823506937781</v>
      </c>
      <c r="X33" s="69">
        <f t="shared" si="6"/>
        <v>428.39903728496046</v>
      </c>
      <c r="Y33" s="69">
        <f t="shared" si="7"/>
        <v>435.3303038679383</v>
      </c>
      <c r="Z33" s="69">
        <f t="shared" si="8"/>
        <v>322.81659292541775</v>
      </c>
      <c r="AA33" s="69">
        <f t="shared" si="9"/>
        <v>312.3272597305877</v>
      </c>
      <c r="AB33" s="69">
        <f t="shared" si="10"/>
        <v>229.32724388487563</v>
      </c>
      <c r="AC33" s="69">
        <f t="shared" si="11"/>
        <v>182.73768127934758</v>
      </c>
      <c r="AD33" s="85">
        <f t="shared" si="12"/>
        <v>464.438172672485</v>
      </c>
    </row>
    <row r="34" spans="1:30" ht="12.75" customHeight="1">
      <c r="A34" s="142">
        <v>4</v>
      </c>
      <c r="B34" s="143" t="s">
        <v>14</v>
      </c>
      <c r="C34" s="81">
        <v>8</v>
      </c>
      <c r="D34" s="82" t="s">
        <v>18</v>
      </c>
      <c r="E34" s="81">
        <v>30</v>
      </c>
      <c r="F34" s="83" t="s">
        <v>72</v>
      </c>
      <c r="G34" s="84" t="s">
        <v>73</v>
      </c>
      <c r="H34" s="69">
        <v>910670</v>
      </c>
      <c r="I34" s="69">
        <v>5050712</v>
      </c>
      <c r="J34" s="69">
        <v>1132350</v>
      </c>
      <c r="K34" s="69">
        <v>506367</v>
      </c>
      <c r="L34" s="69">
        <v>670968</v>
      </c>
      <c r="M34" s="69">
        <v>378089</v>
      </c>
      <c r="N34" s="69">
        <v>542499</v>
      </c>
      <c r="O34" s="69">
        <v>292044</v>
      </c>
      <c r="P34" s="69">
        <v>447600</v>
      </c>
      <c r="Q34" s="69">
        <v>334663</v>
      </c>
      <c r="R34" s="69">
        <v>210138</v>
      </c>
      <c r="S34" s="69">
        <v>535994</v>
      </c>
      <c r="T34" s="69">
        <f t="shared" si="2"/>
        <v>5546.149538252056</v>
      </c>
      <c r="U34" s="69">
        <f t="shared" si="3"/>
        <v>1243.4251704788783</v>
      </c>
      <c r="V34" s="69">
        <f t="shared" si="4"/>
        <v>556.0378622333008</v>
      </c>
      <c r="W34" s="69">
        <f t="shared" si="5"/>
        <v>736.7850044472751</v>
      </c>
      <c r="X34" s="69">
        <f t="shared" si="6"/>
        <v>415.17673800608344</v>
      </c>
      <c r="Y34" s="69">
        <f t="shared" si="7"/>
        <v>595.7141445309497</v>
      </c>
      <c r="Z34" s="69">
        <f t="shared" si="8"/>
        <v>320.6913591092273</v>
      </c>
      <c r="AA34" s="69">
        <f t="shared" si="9"/>
        <v>491.50625363743177</v>
      </c>
      <c r="AB34" s="69">
        <f t="shared" si="10"/>
        <v>367.490968188257</v>
      </c>
      <c r="AC34" s="69">
        <f t="shared" si="11"/>
        <v>230.7509855381203</v>
      </c>
      <c r="AD34" s="85">
        <f t="shared" si="12"/>
        <v>588.5710520825327</v>
      </c>
    </row>
    <row r="35" spans="1:30" ht="12.75" customHeight="1">
      <c r="A35" s="142">
        <v>2</v>
      </c>
      <c r="B35" s="143" t="s">
        <v>43</v>
      </c>
      <c r="C35" s="81">
        <v>4</v>
      </c>
      <c r="D35" s="82" t="s">
        <v>49</v>
      </c>
      <c r="E35" s="81">
        <v>31</v>
      </c>
      <c r="F35" s="83" t="s">
        <v>74</v>
      </c>
      <c r="G35" s="84" t="s">
        <v>75</v>
      </c>
      <c r="H35" s="69">
        <v>1726437</v>
      </c>
      <c r="I35" s="69">
        <v>9745328</v>
      </c>
      <c r="J35" s="69">
        <v>2479479</v>
      </c>
      <c r="K35" s="69">
        <v>1192051</v>
      </c>
      <c r="L35" s="69">
        <v>1702873</v>
      </c>
      <c r="M35" s="69">
        <v>606705</v>
      </c>
      <c r="N35" s="69">
        <v>923818</v>
      </c>
      <c r="O35" s="69">
        <v>525068</v>
      </c>
      <c r="P35" s="69">
        <v>664062</v>
      </c>
      <c r="Q35" s="69">
        <v>434934</v>
      </c>
      <c r="R35" s="69">
        <v>256369</v>
      </c>
      <c r="S35" s="69">
        <v>959969</v>
      </c>
      <c r="T35" s="69">
        <f t="shared" si="2"/>
        <v>5644.763174097868</v>
      </c>
      <c r="U35" s="69">
        <f t="shared" si="3"/>
        <v>1436.1827277798147</v>
      </c>
      <c r="V35" s="69">
        <f t="shared" si="4"/>
        <v>690.468867384098</v>
      </c>
      <c r="W35" s="69">
        <f t="shared" si="5"/>
        <v>986.3510802884786</v>
      </c>
      <c r="X35" s="69">
        <f t="shared" si="6"/>
        <v>351.4202950933049</v>
      </c>
      <c r="Y35" s="69">
        <f t="shared" si="7"/>
        <v>535.100904348088</v>
      </c>
      <c r="Z35" s="69">
        <f t="shared" si="8"/>
        <v>304.1338896235426</v>
      </c>
      <c r="AA35" s="69">
        <f t="shared" si="9"/>
        <v>384.643053873382</v>
      </c>
      <c r="AB35" s="69">
        <f t="shared" si="10"/>
        <v>251.92578704001363</v>
      </c>
      <c r="AC35" s="69">
        <f t="shared" si="11"/>
        <v>148.49600651515232</v>
      </c>
      <c r="AD35" s="85">
        <f t="shared" si="12"/>
        <v>556.0405621519928</v>
      </c>
    </row>
    <row r="36" spans="1:30" ht="12.75" customHeight="1">
      <c r="A36" s="142">
        <v>4</v>
      </c>
      <c r="B36" s="143" t="s">
        <v>14</v>
      </c>
      <c r="C36" s="81">
        <v>8</v>
      </c>
      <c r="D36" s="82" t="s">
        <v>18</v>
      </c>
      <c r="E36" s="81">
        <v>32</v>
      </c>
      <c r="F36" s="83" t="s">
        <v>76</v>
      </c>
      <c r="G36" s="84" t="s">
        <v>77</v>
      </c>
      <c r="H36" s="69">
        <v>2168304</v>
      </c>
      <c r="I36" s="69">
        <v>11766368</v>
      </c>
      <c r="J36" s="69">
        <v>2774848</v>
      </c>
      <c r="K36" s="69">
        <v>810417</v>
      </c>
      <c r="L36" s="69">
        <v>1120376</v>
      </c>
      <c r="M36" s="69">
        <v>922658</v>
      </c>
      <c r="N36" s="69">
        <v>1270988</v>
      </c>
      <c r="O36" s="69">
        <v>1153058</v>
      </c>
      <c r="P36" s="69">
        <v>987274</v>
      </c>
      <c r="Q36" s="69">
        <v>910112</v>
      </c>
      <c r="R36" s="69">
        <v>676272</v>
      </c>
      <c r="S36" s="69">
        <v>1140365</v>
      </c>
      <c r="T36" s="69">
        <f t="shared" si="2"/>
        <v>5426.530597185634</v>
      </c>
      <c r="U36" s="69">
        <f t="shared" si="3"/>
        <v>1279.7319932998325</v>
      </c>
      <c r="V36" s="69">
        <f t="shared" si="4"/>
        <v>373.75617072144865</v>
      </c>
      <c r="W36" s="69">
        <f t="shared" si="5"/>
        <v>516.7061445258598</v>
      </c>
      <c r="X36" s="69">
        <f t="shared" si="6"/>
        <v>425.5205912086128</v>
      </c>
      <c r="Y36" s="69">
        <f t="shared" si="7"/>
        <v>586.1668843483202</v>
      </c>
      <c r="Z36" s="69">
        <f t="shared" si="8"/>
        <v>531.7787542706188</v>
      </c>
      <c r="AA36" s="69">
        <f t="shared" si="9"/>
        <v>455.32084062013445</v>
      </c>
      <c r="AB36" s="69">
        <f t="shared" si="10"/>
        <v>419.734502173127</v>
      </c>
      <c r="AC36" s="69">
        <f t="shared" si="11"/>
        <v>311.8898457042924</v>
      </c>
      <c r="AD36" s="85">
        <f t="shared" si="12"/>
        <v>525.9248703133878</v>
      </c>
    </row>
    <row r="37" spans="1:30" ht="12.75" customHeight="1">
      <c r="A37" s="142">
        <v>1</v>
      </c>
      <c r="B37" s="143" t="s">
        <v>28</v>
      </c>
      <c r="C37" s="81">
        <v>1</v>
      </c>
      <c r="D37" s="82" t="s">
        <v>29</v>
      </c>
      <c r="E37" s="81">
        <v>33</v>
      </c>
      <c r="F37" s="83" t="s">
        <v>78</v>
      </c>
      <c r="G37" s="84" t="s">
        <v>79</v>
      </c>
      <c r="H37" s="69">
        <v>1275607</v>
      </c>
      <c r="I37" s="69">
        <v>6343015</v>
      </c>
      <c r="J37" s="69">
        <v>1809045</v>
      </c>
      <c r="K37" s="69">
        <v>560879</v>
      </c>
      <c r="L37" s="69">
        <v>1029934</v>
      </c>
      <c r="M37" s="69">
        <v>183555</v>
      </c>
      <c r="N37" s="69">
        <v>504318</v>
      </c>
      <c r="O37" s="69">
        <v>326809</v>
      </c>
      <c r="P37" s="69">
        <v>419930</v>
      </c>
      <c r="Q37" s="69">
        <v>360573</v>
      </c>
      <c r="R37" s="69">
        <v>405580</v>
      </c>
      <c r="S37" s="69">
        <v>742392</v>
      </c>
      <c r="T37" s="69">
        <f t="shared" si="2"/>
        <v>4972.546403398539</v>
      </c>
      <c r="U37" s="69">
        <f t="shared" si="3"/>
        <v>1418.1836568786468</v>
      </c>
      <c r="V37" s="69">
        <f t="shared" si="4"/>
        <v>439.69576836753015</v>
      </c>
      <c r="W37" s="69">
        <f t="shared" si="5"/>
        <v>807.4069834988362</v>
      </c>
      <c r="X37" s="69">
        <f t="shared" si="6"/>
        <v>143.896200005174</v>
      </c>
      <c r="Y37" s="69">
        <f t="shared" si="7"/>
        <v>395.35530927628963</v>
      </c>
      <c r="Z37" s="69">
        <f t="shared" si="8"/>
        <v>256.19881358443473</v>
      </c>
      <c r="AA37" s="69">
        <f t="shared" si="9"/>
        <v>329.20013765995327</v>
      </c>
      <c r="AB37" s="69">
        <f t="shared" si="10"/>
        <v>282.6677809074425</v>
      </c>
      <c r="AC37" s="69">
        <f t="shared" si="11"/>
        <v>317.9505913655224</v>
      </c>
      <c r="AD37" s="85">
        <f t="shared" si="12"/>
        <v>581.9911618547092</v>
      </c>
    </row>
    <row r="38" spans="1:30" ht="12.75" customHeight="1">
      <c r="A38" s="142">
        <v>1</v>
      </c>
      <c r="B38" s="143" t="s">
        <v>28</v>
      </c>
      <c r="C38" s="81">
        <v>2</v>
      </c>
      <c r="D38" s="82" t="s">
        <v>80</v>
      </c>
      <c r="E38" s="81">
        <v>34</v>
      </c>
      <c r="F38" s="83" t="s">
        <v>81</v>
      </c>
      <c r="G38" s="84" t="s">
        <v>82</v>
      </c>
      <c r="H38" s="69">
        <v>8577250</v>
      </c>
      <c r="I38" s="69">
        <v>54387436</v>
      </c>
      <c r="J38" s="69">
        <v>16009247</v>
      </c>
      <c r="K38" s="69">
        <v>4027545</v>
      </c>
      <c r="L38" s="69">
        <v>6608168</v>
      </c>
      <c r="M38" s="69">
        <v>2736284</v>
      </c>
      <c r="N38" s="69">
        <v>2963354</v>
      </c>
      <c r="O38" s="69">
        <v>4026164</v>
      </c>
      <c r="P38" s="69">
        <v>4472029</v>
      </c>
      <c r="Q38" s="69">
        <v>2801428</v>
      </c>
      <c r="R38" s="69">
        <v>2376946</v>
      </c>
      <c r="S38" s="69">
        <v>8366271.000000001</v>
      </c>
      <c r="T38" s="69">
        <f t="shared" si="2"/>
        <v>6340.894342592323</v>
      </c>
      <c r="U38" s="69">
        <f t="shared" si="3"/>
        <v>1866.477833804541</v>
      </c>
      <c r="V38" s="69">
        <f t="shared" si="4"/>
        <v>469.561339590195</v>
      </c>
      <c r="W38" s="69">
        <f t="shared" si="5"/>
        <v>770.4296831735113</v>
      </c>
      <c r="X38" s="69">
        <f t="shared" si="6"/>
        <v>319.0164679821621</v>
      </c>
      <c r="Y38" s="69">
        <f t="shared" si="7"/>
        <v>345.4899880497829</v>
      </c>
      <c r="Z38" s="69">
        <f t="shared" si="8"/>
        <v>469.40033227433037</v>
      </c>
      <c r="AA38" s="69">
        <f t="shared" si="9"/>
        <v>521.3826109767117</v>
      </c>
      <c r="AB38" s="69">
        <f t="shared" si="10"/>
        <v>326.61144306158735</v>
      </c>
      <c r="AC38" s="69">
        <f t="shared" si="11"/>
        <v>277.12215453671047</v>
      </c>
      <c r="AD38" s="85">
        <f t="shared" si="12"/>
        <v>975.4024891427906</v>
      </c>
    </row>
    <row r="39" spans="1:30" ht="12.75" customHeight="1">
      <c r="A39" s="142">
        <v>4</v>
      </c>
      <c r="B39" s="143" t="s">
        <v>14</v>
      </c>
      <c r="C39" s="81">
        <v>8</v>
      </c>
      <c r="D39" s="82" t="s">
        <v>18</v>
      </c>
      <c r="E39" s="81">
        <v>35</v>
      </c>
      <c r="F39" s="83" t="s">
        <v>83</v>
      </c>
      <c r="G39" s="84" t="s">
        <v>84</v>
      </c>
      <c r="H39" s="69">
        <v>1855143</v>
      </c>
      <c r="I39" s="69">
        <v>11435993</v>
      </c>
      <c r="J39" s="69">
        <v>2506800</v>
      </c>
      <c r="K39" s="69">
        <v>1461831</v>
      </c>
      <c r="L39" s="69">
        <v>2076797</v>
      </c>
      <c r="M39" s="69">
        <v>829065</v>
      </c>
      <c r="N39" s="69">
        <v>1143390</v>
      </c>
      <c r="O39" s="69">
        <v>781160</v>
      </c>
      <c r="P39" s="69">
        <v>728761</v>
      </c>
      <c r="Q39" s="69">
        <v>625948</v>
      </c>
      <c r="R39" s="69">
        <v>377834</v>
      </c>
      <c r="S39" s="69">
        <v>904407</v>
      </c>
      <c r="T39" s="69">
        <f t="shared" si="2"/>
        <v>6164.480581820377</v>
      </c>
      <c r="U39" s="69">
        <f t="shared" si="3"/>
        <v>1351.270495050786</v>
      </c>
      <c r="V39" s="69">
        <f t="shared" si="4"/>
        <v>787.9883114131902</v>
      </c>
      <c r="W39" s="69">
        <f t="shared" si="5"/>
        <v>1119.480816303649</v>
      </c>
      <c r="X39" s="69">
        <f t="shared" si="6"/>
        <v>446.9008588556246</v>
      </c>
      <c r="Y39" s="69">
        <f t="shared" si="7"/>
        <v>616.3352366906487</v>
      </c>
      <c r="Z39" s="69">
        <f t="shared" si="8"/>
        <v>421.07805166501987</v>
      </c>
      <c r="AA39" s="69">
        <f t="shared" si="9"/>
        <v>392.83278970947254</v>
      </c>
      <c r="AB39" s="69">
        <f t="shared" si="10"/>
        <v>337.41226417586137</v>
      </c>
      <c r="AC39" s="69">
        <f t="shared" si="11"/>
        <v>203.66839645245676</v>
      </c>
      <c r="AD39" s="85">
        <f t="shared" si="12"/>
        <v>487.5133615036685</v>
      </c>
    </row>
    <row r="40" spans="1:30" ht="12.75" customHeight="1">
      <c r="A40" s="142">
        <v>1</v>
      </c>
      <c r="B40" s="143" t="s">
        <v>28</v>
      </c>
      <c r="C40" s="81">
        <v>2</v>
      </c>
      <c r="D40" s="82" t="s">
        <v>80</v>
      </c>
      <c r="E40" s="81">
        <v>36</v>
      </c>
      <c r="F40" s="83" t="s">
        <v>85</v>
      </c>
      <c r="G40" s="84" t="s">
        <v>86</v>
      </c>
      <c r="H40" s="69">
        <v>19151066</v>
      </c>
      <c r="I40" s="69">
        <v>161129758</v>
      </c>
      <c r="J40" s="69">
        <v>38283816</v>
      </c>
      <c r="K40" s="69">
        <v>7982926</v>
      </c>
      <c r="L40" s="69">
        <v>32503209</v>
      </c>
      <c r="M40" s="69">
        <v>13008201</v>
      </c>
      <c r="N40" s="69">
        <v>7077699</v>
      </c>
      <c r="O40" s="69">
        <v>11381821</v>
      </c>
      <c r="P40" s="69">
        <v>10838633</v>
      </c>
      <c r="Q40" s="69">
        <v>7469590</v>
      </c>
      <c r="R40" s="69">
        <v>8328748</v>
      </c>
      <c r="S40" s="69">
        <v>24255115</v>
      </c>
      <c r="T40" s="69">
        <f t="shared" si="2"/>
        <v>8413.618228875615</v>
      </c>
      <c r="U40" s="69">
        <f t="shared" si="3"/>
        <v>1999.0436041523747</v>
      </c>
      <c r="V40" s="69">
        <f t="shared" si="4"/>
        <v>416.83977278340535</v>
      </c>
      <c r="W40" s="69">
        <f t="shared" si="5"/>
        <v>1697.2010330913172</v>
      </c>
      <c r="X40" s="69">
        <f t="shared" si="6"/>
        <v>679.2416150620545</v>
      </c>
      <c r="Y40" s="69">
        <f t="shared" si="7"/>
        <v>369.57206455243795</v>
      </c>
      <c r="Z40" s="69">
        <f t="shared" si="8"/>
        <v>594.3178828792089</v>
      </c>
      <c r="AA40" s="69">
        <f t="shared" si="9"/>
        <v>565.9545531303584</v>
      </c>
      <c r="AB40" s="69">
        <f t="shared" si="10"/>
        <v>390.03520743962764</v>
      </c>
      <c r="AC40" s="69">
        <f t="shared" si="11"/>
        <v>434.8973576718915</v>
      </c>
      <c r="AD40" s="85">
        <f t="shared" si="12"/>
        <v>1266.5151381129385</v>
      </c>
    </row>
    <row r="41" spans="1:30" ht="12.75" customHeight="1">
      <c r="A41" s="142">
        <v>3</v>
      </c>
      <c r="B41" s="143" t="s">
        <v>10</v>
      </c>
      <c r="C41" s="81">
        <v>5</v>
      </c>
      <c r="D41" s="82" t="s">
        <v>32</v>
      </c>
      <c r="E41" s="81">
        <v>37</v>
      </c>
      <c r="F41" s="83" t="s">
        <v>87</v>
      </c>
      <c r="G41" s="84" t="s">
        <v>88</v>
      </c>
      <c r="H41" s="69">
        <v>8311899</v>
      </c>
      <c r="I41" s="69">
        <v>44539961</v>
      </c>
      <c r="J41" s="69">
        <v>9600354</v>
      </c>
      <c r="K41" s="69">
        <v>5147632</v>
      </c>
      <c r="L41" s="69">
        <v>7657145</v>
      </c>
      <c r="M41" s="69">
        <v>6087426</v>
      </c>
      <c r="N41" s="69">
        <v>3016822</v>
      </c>
      <c r="O41" s="69">
        <v>2675711</v>
      </c>
      <c r="P41" s="69">
        <v>3323296</v>
      </c>
      <c r="Q41" s="69">
        <v>1743687</v>
      </c>
      <c r="R41" s="69">
        <v>1342624</v>
      </c>
      <c r="S41" s="69">
        <v>3945264</v>
      </c>
      <c r="T41" s="69">
        <f t="shared" si="2"/>
        <v>5358.578226227243</v>
      </c>
      <c r="U41" s="69">
        <f t="shared" si="3"/>
        <v>1155.0133128422278</v>
      </c>
      <c r="V41" s="69">
        <f t="shared" si="4"/>
        <v>619.3087764901859</v>
      </c>
      <c r="W41" s="69">
        <f t="shared" si="5"/>
        <v>921.2269061498462</v>
      </c>
      <c r="X41" s="69">
        <f t="shared" si="6"/>
        <v>732.3748760662274</v>
      </c>
      <c r="Y41" s="69">
        <f t="shared" si="7"/>
        <v>362.9521966039289</v>
      </c>
      <c r="Z41" s="69">
        <f t="shared" si="8"/>
        <v>321.9133196878355</v>
      </c>
      <c r="AA41" s="69">
        <f t="shared" si="9"/>
        <v>399.82391508847735</v>
      </c>
      <c r="AB41" s="69">
        <f t="shared" si="10"/>
        <v>209.7820245409623</v>
      </c>
      <c r="AC41" s="69">
        <f t="shared" si="11"/>
        <v>161.53035545788032</v>
      </c>
      <c r="AD41" s="85">
        <f t="shared" si="12"/>
        <v>474.65254329967195</v>
      </c>
    </row>
    <row r="42" spans="1:30" ht="12.75" customHeight="1">
      <c r="A42" s="142">
        <v>2</v>
      </c>
      <c r="B42" s="143" t="s">
        <v>43</v>
      </c>
      <c r="C42" s="81">
        <v>4</v>
      </c>
      <c r="D42" s="82" t="s">
        <v>49</v>
      </c>
      <c r="E42" s="81">
        <v>38</v>
      </c>
      <c r="F42" s="83" t="s">
        <v>89</v>
      </c>
      <c r="G42" s="84" t="s">
        <v>90</v>
      </c>
      <c r="H42" s="69">
        <v>633799</v>
      </c>
      <c r="I42" s="69">
        <v>3886155</v>
      </c>
      <c r="J42" s="69">
        <v>748686</v>
      </c>
      <c r="K42" s="69">
        <v>510270</v>
      </c>
      <c r="L42" s="69">
        <v>663785</v>
      </c>
      <c r="M42" s="69">
        <v>103688</v>
      </c>
      <c r="N42" s="69">
        <v>460570</v>
      </c>
      <c r="O42" s="69">
        <v>136925</v>
      </c>
      <c r="P42" s="69">
        <v>352989</v>
      </c>
      <c r="Q42" s="69">
        <v>179829</v>
      </c>
      <c r="R42" s="69">
        <v>150226</v>
      </c>
      <c r="S42" s="69">
        <v>579187</v>
      </c>
      <c r="T42" s="69">
        <f t="shared" si="2"/>
        <v>6131.5259254116845</v>
      </c>
      <c r="U42" s="69">
        <f t="shared" si="3"/>
        <v>1181.2672471871997</v>
      </c>
      <c r="V42" s="69">
        <f t="shared" si="4"/>
        <v>805.0975151428134</v>
      </c>
      <c r="W42" s="69">
        <f t="shared" si="5"/>
        <v>1047.311529364988</v>
      </c>
      <c r="X42" s="69">
        <f t="shared" si="6"/>
        <v>163.59760744336927</v>
      </c>
      <c r="Y42" s="69">
        <f t="shared" si="7"/>
        <v>726.6814873485127</v>
      </c>
      <c r="Z42" s="69">
        <f t="shared" si="8"/>
        <v>216.0385232542178</v>
      </c>
      <c r="AA42" s="69">
        <f t="shared" si="9"/>
        <v>556.9415540258032</v>
      </c>
      <c r="AB42" s="69">
        <f t="shared" si="10"/>
        <v>283.73190869660573</v>
      </c>
      <c r="AC42" s="69">
        <f t="shared" si="11"/>
        <v>237.02467185969053</v>
      </c>
      <c r="AD42" s="85">
        <f t="shared" si="12"/>
        <v>913.8338810884838</v>
      </c>
    </row>
    <row r="43" spans="1:30" ht="12.75" customHeight="1">
      <c r="A43" s="142">
        <v>2</v>
      </c>
      <c r="B43" s="143" t="s">
        <v>43</v>
      </c>
      <c r="C43" s="81">
        <v>3</v>
      </c>
      <c r="D43" s="82" t="s">
        <v>44</v>
      </c>
      <c r="E43" s="81">
        <v>39</v>
      </c>
      <c r="F43" s="83" t="s">
        <v>91</v>
      </c>
      <c r="G43" s="84" t="s">
        <v>92</v>
      </c>
      <c r="H43" s="69">
        <v>11410396</v>
      </c>
      <c r="I43" s="69">
        <v>67047030</v>
      </c>
      <c r="J43" s="69">
        <v>16494612.000000002</v>
      </c>
      <c r="K43" s="69">
        <v>5833807</v>
      </c>
      <c r="L43" s="69">
        <v>12278304</v>
      </c>
      <c r="M43" s="69">
        <v>5453599</v>
      </c>
      <c r="N43" s="69">
        <v>4091925</v>
      </c>
      <c r="O43" s="69">
        <v>4228075</v>
      </c>
      <c r="P43" s="69">
        <v>4961555</v>
      </c>
      <c r="Q43" s="69">
        <v>4651193</v>
      </c>
      <c r="R43" s="69">
        <v>2694530</v>
      </c>
      <c r="S43" s="69">
        <v>6359430</v>
      </c>
      <c r="T43" s="69">
        <f t="shared" si="2"/>
        <v>5875.959957919076</v>
      </c>
      <c r="U43" s="69">
        <f t="shared" si="3"/>
        <v>1445.5775242156365</v>
      </c>
      <c r="V43" s="69">
        <f t="shared" si="4"/>
        <v>511.2712126730746</v>
      </c>
      <c r="W43" s="69">
        <f t="shared" si="5"/>
        <v>1076.0629166595095</v>
      </c>
      <c r="X43" s="69">
        <f t="shared" si="6"/>
        <v>477.95002031480766</v>
      </c>
      <c r="Y43" s="69">
        <f t="shared" si="7"/>
        <v>358.613758891453</v>
      </c>
      <c r="Z43" s="69">
        <f t="shared" si="8"/>
        <v>370.54586010862374</v>
      </c>
      <c r="AA43" s="69">
        <f t="shared" si="9"/>
        <v>434.82759055864494</v>
      </c>
      <c r="AB43" s="69">
        <f t="shared" si="10"/>
        <v>407.6276581461327</v>
      </c>
      <c r="AC43" s="69">
        <f t="shared" si="11"/>
        <v>236.14693127214866</v>
      </c>
      <c r="AD43" s="85">
        <f t="shared" si="12"/>
        <v>557.3364850790455</v>
      </c>
    </row>
    <row r="44" spans="1:30" ht="12.75" customHeight="1">
      <c r="A44" s="142">
        <v>3</v>
      </c>
      <c r="B44" s="143" t="s">
        <v>10</v>
      </c>
      <c r="C44" s="81">
        <v>7</v>
      </c>
      <c r="D44" s="82" t="s">
        <v>21</v>
      </c>
      <c r="E44" s="81">
        <v>40</v>
      </c>
      <c r="F44" s="83" t="s">
        <v>93</v>
      </c>
      <c r="G44" s="84" t="s">
        <v>94</v>
      </c>
      <c r="H44" s="69">
        <v>3488201</v>
      </c>
      <c r="I44" s="69">
        <v>18154361</v>
      </c>
      <c r="J44" s="69">
        <v>4384386</v>
      </c>
      <c r="K44" s="69">
        <v>2227866</v>
      </c>
      <c r="L44" s="69">
        <v>3191774</v>
      </c>
      <c r="M44" s="69">
        <v>1305311</v>
      </c>
      <c r="N44" s="69">
        <v>1543648</v>
      </c>
      <c r="O44" s="69">
        <v>1129333</v>
      </c>
      <c r="P44" s="69">
        <v>1100355</v>
      </c>
      <c r="Q44" s="69">
        <v>865315</v>
      </c>
      <c r="R44" s="69">
        <v>522525</v>
      </c>
      <c r="S44" s="69">
        <v>1883848</v>
      </c>
      <c r="T44" s="69">
        <f t="shared" si="2"/>
        <v>5204.505416975685</v>
      </c>
      <c r="U44" s="69">
        <f t="shared" si="3"/>
        <v>1256.9189676856352</v>
      </c>
      <c r="V44" s="69">
        <f t="shared" si="4"/>
        <v>638.6862454313842</v>
      </c>
      <c r="W44" s="69">
        <f t="shared" si="5"/>
        <v>915.0200920187799</v>
      </c>
      <c r="X44" s="69">
        <f t="shared" si="6"/>
        <v>374.20750696419157</v>
      </c>
      <c r="Y44" s="69">
        <f t="shared" si="7"/>
        <v>442.5341314907025</v>
      </c>
      <c r="Z44" s="69">
        <f t="shared" si="8"/>
        <v>323.7580059176636</v>
      </c>
      <c r="AA44" s="69">
        <f t="shared" si="9"/>
        <v>315.45057179904484</v>
      </c>
      <c r="AB44" s="69">
        <f t="shared" si="10"/>
        <v>248.06913363077413</v>
      </c>
      <c r="AC44" s="69">
        <f t="shared" si="11"/>
        <v>149.79784708507336</v>
      </c>
      <c r="AD44" s="85">
        <f t="shared" si="12"/>
        <v>540.0629149524353</v>
      </c>
    </row>
    <row r="45" spans="1:30" ht="12.75" customHeight="1">
      <c r="A45" s="142">
        <v>4</v>
      </c>
      <c r="B45" s="143" t="s">
        <v>14</v>
      </c>
      <c r="C45" s="81">
        <v>9</v>
      </c>
      <c r="D45" s="82" t="s">
        <v>15</v>
      </c>
      <c r="E45" s="81">
        <v>41</v>
      </c>
      <c r="F45" s="83" t="s">
        <v>95</v>
      </c>
      <c r="G45" s="84" t="s">
        <v>96</v>
      </c>
      <c r="H45" s="69">
        <v>3523281</v>
      </c>
      <c r="I45" s="69">
        <v>22989775</v>
      </c>
      <c r="J45" s="69">
        <v>4806560</v>
      </c>
      <c r="K45" s="69">
        <v>2538085</v>
      </c>
      <c r="L45" s="69">
        <v>4045141</v>
      </c>
      <c r="M45" s="69">
        <v>2193619</v>
      </c>
      <c r="N45" s="69">
        <v>1196657</v>
      </c>
      <c r="O45" s="69">
        <v>1599931</v>
      </c>
      <c r="P45" s="69">
        <v>1929954</v>
      </c>
      <c r="Q45" s="69">
        <v>1589863</v>
      </c>
      <c r="R45" s="69">
        <v>736623</v>
      </c>
      <c r="S45" s="69">
        <v>2353342</v>
      </c>
      <c r="T45" s="69">
        <f t="shared" si="2"/>
        <v>6525.104015263046</v>
      </c>
      <c r="U45" s="69">
        <f t="shared" si="3"/>
        <v>1364.228399608206</v>
      </c>
      <c r="V45" s="69">
        <f t="shared" si="4"/>
        <v>720.3754114417783</v>
      </c>
      <c r="W45" s="69">
        <f t="shared" si="5"/>
        <v>1148.117621046973</v>
      </c>
      <c r="X45" s="69">
        <f t="shared" si="6"/>
        <v>622.6068826187862</v>
      </c>
      <c r="Y45" s="69">
        <f t="shared" si="7"/>
        <v>339.64279318056094</v>
      </c>
      <c r="Z45" s="69">
        <f t="shared" si="8"/>
        <v>454.10258222378513</v>
      </c>
      <c r="AA45" s="69">
        <f t="shared" si="9"/>
        <v>547.7718070173795</v>
      </c>
      <c r="AB45" s="69">
        <f t="shared" si="10"/>
        <v>451.2450184927061</v>
      </c>
      <c r="AC45" s="69">
        <f t="shared" si="11"/>
        <v>209.07302028989457</v>
      </c>
      <c r="AD45" s="85">
        <f t="shared" si="12"/>
        <v>667.940479342976</v>
      </c>
    </row>
    <row r="46" spans="1:30" ht="12.75" customHeight="1">
      <c r="A46" s="142">
        <v>1</v>
      </c>
      <c r="B46" s="143" t="s">
        <v>28</v>
      </c>
      <c r="C46" s="81">
        <v>2</v>
      </c>
      <c r="D46" s="82" t="s">
        <v>80</v>
      </c>
      <c r="E46" s="81">
        <v>42</v>
      </c>
      <c r="F46" s="83" t="s">
        <v>97</v>
      </c>
      <c r="G46" s="84" t="s">
        <v>98</v>
      </c>
      <c r="H46" s="69">
        <v>12328459</v>
      </c>
      <c r="I46" s="69">
        <v>73311585</v>
      </c>
      <c r="J46" s="69">
        <v>16451545.999999998</v>
      </c>
      <c r="K46" s="69">
        <v>5770486</v>
      </c>
      <c r="L46" s="69">
        <v>14486426</v>
      </c>
      <c r="M46" s="69">
        <v>5152903</v>
      </c>
      <c r="N46" s="69">
        <v>5290164</v>
      </c>
      <c r="O46" s="69">
        <v>4898711</v>
      </c>
      <c r="P46" s="69">
        <v>5098116</v>
      </c>
      <c r="Q46" s="69">
        <v>3423277</v>
      </c>
      <c r="R46" s="69">
        <v>4045588</v>
      </c>
      <c r="S46" s="69">
        <v>8694368</v>
      </c>
      <c r="T46" s="69">
        <f t="shared" si="2"/>
        <v>5946.5327337342</v>
      </c>
      <c r="U46" s="69">
        <f t="shared" si="3"/>
        <v>1334.4365260897569</v>
      </c>
      <c r="V46" s="69">
        <f t="shared" si="4"/>
        <v>468.0622290263528</v>
      </c>
      <c r="W46" s="69">
        <f t="shared" si="5"/>
        <v>1175.0394757365864</v>
      </c>
      <c r="X46" s="69">
        <f t="shared" si="6"/>
        <v>417.96813373025776</v>
      </c>
      <c r="Y46" s="69">
        <f t="shared" si="7"/>
        <v>429.1018042076467</v>
      </c>
      <c r="Z46" s="69">
        <f t="shared" si="8"/>
        <v>397.34982287729554</v>
      </c>
      <c r="AA46" s="69">
        <f t="shared" si="9"/>
        <v>413.5241882217396</v>
      </c>
      <c r="AB46" s="69">
        <f t="shared" si="10"/>
        <v>277.67274076995346</v>
      </c>
      <c r="AC46" s="69">
        <f t="shared" si="11"/>
        <v>328.15033898397195</v>
      </c>
      <c r="AD46" s="85">
        <f t="shared" si="12"/>
        <v>705.2274740906386</v>
      </c>
    </row>
    <row r="47" spans="1:30" ht="12.75" customHeight="1">
      <c r="A47" s="142">
        <v>1</v>
      </c>
      <c r="B47" s="143" t="s">
        <v>28</v>
      </c>
      <c r="C47" s="81">
        <v>1</v>
      </c>
      <c r="D47" s="82" t="s">
        <v>29</v>
      </c>
      <c r="E47" s="81">
        <v>44</v>
      </c>
      <c r="F47" s="83" t="s">
        <v>99</v>
      </c>
      <c r="G47" s="84" t="s">
        <v>100</v>
      </c>
      <c r="H47" s="69">
        <v>1068897</v>
      </c>
      <c r="I47" s="69">
        <v>6756404</v>
      </c>
      <c r="J47" s="69">
        <v>1574975</v>
      </c>
      <c r="K47" s="69">
        <v>479719</v>
      </c>
      <c r="L47" s="69">
        <v>1666668</v>
      </c>
      <c r="M47" s="69">
        <v>298807</v>
      </c>
      <c r="N47" s="69">
        <v>331262</v>
      </c>
      <c r="O47" s="69">
        <v>396372</v>
      </c>
      <c r="P47" s="69">
        <v>453580</v>
      </c>
      <c r="Q47" s="69">
        <v>372058</v>
      </c>
      <c r="R47" s="69">
        <v>324385</v>
      </c>
      <c r="S47" s="69">
        <v>858578</v>
      </c>
      <c r="T47" s="69">
        <f t="shared" si="2"/>
        <v>6320.912117818649</v>
      </c>
      <c r="U47" s="69">
        <f t="shared" si="3"/>
        <v>1473.4581535919738</v>
      </c>
      <c r="V47" s="69">
        <f t="shared" si="4"/>
        <v>448.79815361068466</v>
      </c>
      <c r="W47" s="69">
        <f t="shared" si="5"/>
        <v>1559.2409745747252</v>
      </c>
      <c r="X47" s="69">
        <f t="shared" si="6"/>
        <v>279.5470470962123</v>
      </c>
      <c r="Y47" s="69">
        <f t="shared" si="7"/>
        <v>309.9101223036457</v>
      </c>
      <c r="Z47" s="69">
        <f t="shared" si="8"/>
        <v>370.8233814857746</v>
      </c>
      <c r="AA47" s="69">
        <f t="shared" si="9"/>
        <v>424.3439732733837</v>
      </c>
      <c r="AB47" s="69">
        <f t="shared" si="10"/>
        <v>348.07656864973893</v>
      </c>
      <c r="AC47" s="69">
        <f t="shared" si="11"/>
        <v>303.47638734134347</v>
      </c>
      <c r="AD47" s="85">
        <f t="shared" si="12"/>
        <v>803.2373558911663</v>
      </c>
    </row>
    <row r="48" spans="1:30" ht="12.75" customHeight="1">
      <c r="A48" s="142">
        <v>3</v>
      </c>
      <c r="B48" s="143" t="s">
        <v>10</v>
      </c>
      <c r="C48" s="81">
        <v>5</v>
      </c>
      <c r="D48" s="82" t="s">
        <v>32</v>
      </c>
      <c r="E48" s="81">
        <v>45</v>
      </c>
      <c r="F48" s="83" t="s">
        <v>101</v>
      </c>
      <c r="G48" s="84" t="s">
        <v>102</v>
      </c>
      <c r="H48" s="69">
        <v>4105848</v>
      </c>
      <c r="I48" s="69">
        <v>23819949</v>
      </c>
      <c r="J48" s="69">
        <v>5756399</v>
      </c>
      <c r="K48" s="69">
        <v>2130103</v>
      </c>
      <c r="L48" s="69">
        <v>4373722</v>
      </c>
      <c r="M48" s="69">
        <v>3143308</v>
      </c>
      <c r="N48" s="69">
        <v>1490645</v>
      </c>
      <c r="O48" s="69">
        <v>1292400</v>
      </c>
      <c r="P48" s="69">
        <v>1241530</v>
      </c>
      <c r="Q48" s="69">
        <v>1291033</v>
      </c>
      <c r="R48" s="69">
        <v>1159236</v>
      </c>
      <c r="S48" s="69">
        <v>1941573</v>
      </c>
      <c r="T48" s="69">
        <f t="shared" si="2"/>
        <v>5801.468783062597</v>
      </c>
      <c r="U48" s="69">
        <f t="shared" si="3"/>
        <v>1402.0000253297248</v>
      </c>
      <c r="V48" s="69">
        <f t="shared" si="4"/>
        <v>518.7973349232607</v>
      </c>
      <c r="W48" s="69">
        <f t="shared" si="5"/>
        <v>1065.2420644894794</v>
      </c>
      <c r="X48" s="69">
        <f t="shared" si="6"/>
        <v>765.5685256736245</v>
      </c>
      <c r="Y48" s="69">
        <f t="shared" si="7"/>
        <v>363.05411208598076</v>
      </c>
      <c r="Z48" s="69">
        <f t="shared" si="8"/>
        <v>314.77054191972036</v>
      </c>
      <c r="AA48" s="69">
        <f t="shared" si="9"/>
        <v>302.3808967112275</v>
      </c>
      <c r="AB48" s="69">
        <f t="shared" si="10"/>
        <v>314.43760217134195</v>
      </c>
      <c r="AC48" s="69">
        <f t="shared" si="11"/>
        <v>282.33777772581936</v>
      </c>
      <c r="AD48" s="85">
        <f t="shared" si="12"/>
        <v>472.87990203241816</v>
      </c>
    </row>
    <row r="49" spans="1:30" ht="12.75" customHeight="1">
      <c r="A49" s="142">
        <v>2</v>
      </c>
      <c r="B49" s="143" t="s">
        <v>43</v>
      </c>
      <c r="C49" s="81">
        <v>4</v>
      </c>
      <c r="D49" s="82" t="s">
        <v>49</v>
      </c>
      <c r="E49" s="81">
        <v>46</v>
      </c>
      <c r="F49" s="83" t="s">
        <v>103</v>
      </c>
      <c r="G49" s="84" t="s">
        <v>104</v>
      </c>
      <c r="H49" s="69">
        <v>760452</v>
      </c>
      <c r="I49" s="69">
        <v>3884676</v>
      </c>
      <c r="J49" s="69">
        <v>941262</v>
      </c>
      <c r="K49" s="69">
        <v>362050</v>
      </c>
      <c r="L49" s="69">
        <v>604844</v>
      </c>
      <c r="M49" s="69">
        <v>170705</v>
      </c>
      <c r="N49" s="69">
        <v>580209</v>
      </c>
      <c r="O49" s="69">
        <v>198763</v>
      </c>
      <c r="P49" s="69">
        <v>332361</v>
      </c>
      <c r="Q49" s="69">
        <v>199234</v>
      </c>
      <c r="R49" s="69">
        <v>172811</v>
      </c>
      <c r="S49" s="69">
        <v>322437</v>
      </c>
      <c r="T49" s="69">
        <f t="shared" si="2"/>
        <v>5108.3776490823875</v>
      </c>
      <c r="U49" s="69">
        <f t="shared" si="3"/>
        <v>1237.7664862476527</v>
      </c>
      <c r="V49" s="69">
        <f t="shared" si="4"/>
        <v>476.0984256731523</v>
      </c>
      <c r="W49" s="69">
        <f t="shared" si="5"/>
        <v>795.3743300037346</v>
      </c>
      <c r="X49" s="69">
        <f t="shared" si="6"/>
        <v>224.4783365682515</v>
      </c>
      <c r="Y49" s="69">
        <f t="shared" si="7"/>
        <v>762.979122942671</v>
      </c>
      <c r="Z49" s="69">
        <f t="shared" si="8"/>
        <v>261.3748139264543</v>
      </c>
      <c r="AA49" s="69">
        <f t="shared" si="9"/>
        <v>437.05717126130247</v>
      </c>
      <c r="AB49" s="69">
        <f t="shared" si="10"/>
        <v>261.9941824073051</v>
      </c>
      <c r="AC49" s="69">
        <f t="shared" si="11"/>
        <v>227.24774213231078</v>
      </c>
      <c r="AD49" s="85">
        <f t="shared" si="12"/>
        <v>424.0070379195531</v>
      </c>
    </row>
    <row r="50" spans="1:30" ht="12.75" customHeight="1">
      <c r="A50" s="142">
        <v>3</v>
      </c>
      <c r="B50" s="143" t="s">
        <v>10</v>
      </c>
      <c r="C50" s="81">
        <v>6</v>
      </c>
      <c r="D50" s="82" t="s">
        <v>11</v>
      </c>
      <c r="E50" s="81">
        <v>47</v>
      </c>
      <c r="F50" s="83" t="s">
        <v>105</v>
      </c>
      <c r="G50" s="84" t="s">
        <v>106</v>
      </c>
      <c r="H50" s="69">
        <v>5792297</v>
      </c>
      <c r="I50" s="69">
        <v>28952456</v>
      </c>
      <c r="J50" s="69">
        <v>6152499</v>
      </c>
      <c r="K50" s="69">
        <v>2957768</v>
      </c>
      <c r="L50" s="69">
        <v>6458267</v>
      </c>
      <c r="M50" s="69">
        <v>3300245</v>
      </c>
      <c r="N50" s="69">
        <v>1773129</v>
      </c>
      <c r="O50" s="69">
        <v>1666092</v>
      </c>
      <c r="P50" s="69">
        <v>1867547</v>
      </c>
      <c r="Q50" s="69">
        <v>1246620</v>
      </c>
      <c r="R50" s="69">
        <v>921754</v>
      </c>
      <c r="S50" s="69">
        <v>2608535</v>
      </c>
      <c r="T50" s="69">
        <f t="shared" si="2"/>
        <v>4998.44120562188</v>
      </c>
      <c r="U50" s="69">
        <f t="shared" si="3"/>
        <v>1062.186383053217</v>
      </c>
      <c r="V50" s="69">
        <f t="shared" si="4"/>
        <v>510.6381803281151</v>
      </c>
      <c r="W50" s="69">
        <f t="shared" si="5"/>
        <v>1114.975112636662</v>
      </c>
      <c r="X50" s="69">
        <f t="shared" si="6"/>
        <v>569.7644647710572</v>
      </c>
      <c r="Y50" s="69">
        <f t="shared" si="7"/>
        <v>306.11845352543213</v>
      </c>
      <c r="Z50" s="69">
        <f t="shared" si="8"/>
        <v>287.63925606715264</v>
      </c>
      <c r="AA50" s="69">
        <f t="shared" si="9"/>
        <v>322.419067944893</v>
      </c>
      <c r="AB50" s="69">
        <f t="shared" si="10"/>
        <v>215.22031760457034</v>
      </c>
      <c r="AC50" s="69">
        <f t="shared" si="11"/>
        <v>159.13445046067216</v>
      </c>
      <c r="AD50" s="85">
        <f t="shared" si="12"/>
        <v>450.34551923010855</v>
      </c>
    </row>
    <row r="51" spans="1:30" ht="12.75" customHeight="1">
      <c r="A51" s="142">
        <v>3</v>
      </c>
      <c r="B51" s="143" t="s">
        <v>10</v>
      </c>
      <c r="C51" s="81">
        <v>7</v>
      </c>
      <c r="D51" s="82" t="s">
        <v>21</v>
      </c>
      <c r="E51" s="81">
        <v>48</v>
      </c>
      <c r="F51" s="83" t="s">
        <v>107</v>
      </c>
      <c r="G51" s="84" t="s">
        <v>108</v>
      </c>
      <c r="H51" s="69">
        <v>21723220</v>
      </c>
      <c r="I51" s="69">
        <v>111365777</v>
      </c>
      <c r="J51" s="69">
        <v>32071684</v>
      </c>
      <c r="K51" s="69">
        <v>12481739</v>
      </c>
      <c r="L51" s="69">
        <v>14903225</v>
      </c>
      <c r="M51" s="69">
        <v>10104282</v>
      </c>
      <c r="N51" s="69">
        <v>7334915</v>
      </c>
      <c r="O51" s="69">
        <v>8128553</v>
      </c>
      <c r="P51" s="69">
        <v>7307107</v>
      </c>
      <c r="Q51" s="69">
        <v>4509362</v>
      </c>
      <c r="R51" s="69">
        <v>4953376</v>
      </c>
      <c r="S51" s="69">
        <v>9571534</v>
      </c>
      <c r="T51" s="69">
        <f t="shared" si="2"/>
        <v>5126.577781746905</v>
      </c>
      <c r="U51" s="69">
        <f t="shared" si="3"/>
        <v>1476.3779955273665</v>
      </c>
      <c r="V51" s="69">
        <f t="shared" si="4"/>
        <v>574.5805179895061</v>
      </c>
      <c r="W51" s="69">
        <f t="shared" si="5"/>
        <v>686.0504566081823</v>
      </c>
      <c r="X51" s="69">
        <f t="shared" si="6"/>
        <v>465.1373967579392</v>
      </c>
      <c r="Y51" s="69">
        <f t="shared" si="7"/>
        <v>337.65321163252963</v>
      </c>
      <c r="Z51" s="69">
        <f t="shared" si="8"/>
        <v>374.1872981998065</v>
      </c>
      <c r="AA51" s="69">
        <f t="shared" si="9"/>
        <v>336.3731067493677</v>
      </c>
      <c r="AB51" s="69">
        <f t="shared" si="10"/>
        <v>207.58257753684768</v>
      </c>
      <c r="AC51" s="69">
        <f t="shared" si="11"/>
        <v>228.02218087373788</v>
      </c>
      <c r="AD51" s="85">
        <f t="shared" si="12"/>
        <v>440.61303987162125</v>
      </c>
    </row>
    <row r="52" spans="1:30" ht="12.75" customHeight="1">
      <c r="A52" s="142">
        <v>4</v>
      </c>
      <c r="B52" s="143" t="s">
        <v>14</v>
      </c>
      <c r="C52" s="81">
        <v>8</v>
      </c>
      <c r="D52" s="82" t="s">
        <v>18</v>
      </c>
      <c r="E52" s="81">
        <v>49</v>
      </c>
      <c r="F52" s="83" t="s">
        <v>109</v>
      </c>
      <c r="G52" s="84" t="s">
        <v>110</v>
      </c>
      <c r="H52" s="69">
        <v>2319743</v>
      </c>
      <c r="I52" s="69">
        <v>12860641</v>
      </c>
      <c r="J52" s="69">
        <v>2845270</v>
      </c>
      <c r="K52" s="69">
        <v>2131325</v>
      </c>
      <c r="L52" s="69">
        <v>1595137</v>
      </c>
      <c r="M52" s="69">
        <v>858478</v>
      </c>
      <c r="N52" s="69">
        <v>1017172</v>
      </c>
      <c r="O52" s="69">
        <v>816069</v>
      </c>
      <c r="P52" s="69">
        <v>1066099</v>
      </c>
      <c r="Q52" s="69">
        <v>914972</v>
      </c>
      <c r="R52" s="69">
        <v>424815</v>
      </c>
      <c r="S52" s="69">
        <v>1191304</v>
      </c>
      <c r="T52" s="69">
        <f t="shared" si="2"/>
        <v>5543.993882080903</v>
      </c>
      <c r="U52" s="69">
        <f t="shared" si="3"/>
        <v>1226.5453543776187</v>
      </c>
      <c r="V52" s="69">
        <f t="shared" si="4"/>
        <v>918.7763472074278</v>
      </c>
      <c r="W52" s="69">
        <f t="shared" si="5"/>
        <v>687.6352251089884</v>
      </c>
      <c r="X52" s="69">
        <f t="shared" si="6"/>
        <v>370.0746160242751</v>
      </c>
      <c r="Y52" s="69">
        <f t="shared" si="7"/>
        <v>438.48478042610753</v>
      </c>
      <c r="Z52" s="69">
        <f t="shared" si="8"/>
        <v>351.79284946651416</v>
      </c>
      <c r="AA52" s="69">
        <f t="shared" si="9"/>
        <v>459.5763409998435</v>
      </c>
      <c r="AB52" s="69">
        <f t="shared" si="10"/>
        <v>394.4281758798281</v>
      </c>
      <c r="AC52" s="69">
        <f t="shared" si="11"/>
        <v>183.13020019890135</v>
      </c>
      <c r="AD52" s="85">
        <f t="shared" si="12"/>
        <v>513.5499923913985</v>
      </c>
    </row>
    <row r="53" spans="1:30" ht="12.75" customHeight="1">
      <c r="A53" s="142">
        <v>1</v>
      </c>
      <c r="B53" s="143" t="s">
        <v>28</v>
      </c>
      <c r="C53" s="81">
        <v>1</v>
      </c>
      <c r="D53" s="82" t="s">
        <v>29</v>
      </c>
      <c r="E53" s="81">
        <v>50</v>
      </c>
      <c r="F53" s="83" t="s">
        <v>111</v>
      </c>
      <c r="G53" s="84" t="s">
        <v>112</v>
      </c>
      <c r="H53" s="69">
        <v>616500</v>
      </c>
      <c r="I53" s="69">
        <v>3804994</v>
      </c>
      <c r="J53" s="69">
        <v>936676</v>
      </c>
      <c r="K53" s="69">
        <v>428518</v>
      </c>
      <c r="L53" s="69">
        <v>756815</v>
      </c>
      <c r="M53" s="69">
        <v>87521</v>
      </c>
      <c r="N53" s="69">
        <v>362207</v>
      </c>
      <c r="O53" s="69">
        <v>171515</v>
      </c>
      <c r="P53" s="69">
        <v>264188</v>
      </c>
      <c r="Q53" s="69">
        <v>254568</v>
      </c>
      <c r="R53" s="69">
        <v>163638</v>
      </c>
      <c r="S53" s="69">
        <v>379348</v>
      </c>
      <c r="T53" s="69">
        <f t="shared" si="2"/>
        <v>6171.928629359286</v>
      </c>
      <c r="U53" s="69">
        <f t="shared" si="3"/>
        <v>1519.3446877534468</v>
      </c>
      <c r="V53" s="69">
        <f t="shared" si="4"/>
        <v>695.0819140308191</v>
      </c>
      <c r="W53" s="69">
        <f t="shared" si="5"/>
        <v>1227.5993511759934</v>
      </c>
      <c r="X53" s="69">
        <f t="shared" si="6"/>
        <v>141.96431467964314</v>
      </c>
      <c r="Y53" s="69">
        <f t="shared" si="7"/>
        <v>587.5214922952149</v>
      </c>
      <c r="Z53" s="69">
        <f t="shared" si="8"/>
        <v>278.20762368207625</v>
      </c>
      <c r="AA53" s="69">
        <f t="shared" si="9"/>
        <v>428.5287915652879</v>
      </c>
      <c r="AB53" s="69">
        <f t="shared" si="10"/>
        <v>412.92457420924575</v>
      </c>
      <c r="AC53" s="69">
        <f t="shared" si="11"/>
        <v>265.43065693430657</v>
      </c>
      <c r="AD53" s="85">
        <f t="shared" si="12"/>
        <v>615.3252230332522</v>
      </c>
    </row>
    <row r="54" spans="1:30" ht="12.75" customHeight="1">
      <c r="A54" s="142">
        <v>3</v>
      </c>
      <c r="B54" s="143" t="s">
        <v>10</v>
      </c>
      <c r="C54" s="81">
        <v>5</v>
      </c>
      <c r="D54" s="82" t="s">
        <v>32</v>
      </c>
      <c r="E54" s="81">
        <v>51</v>
      </c>
      <c r="F54" s="83" t="s">
        <v>113</v>
      </c>
      <c r="G54" s="84" t="s">
        <v>114</v>
      </c>
      <c r="H54" s="69">
        <v>7273572</v>
      </c>
      <c r="I54" s="69">
        <v>39266925</v>
      </c>
      <c r="J54" s="69">
        <v>10400990</v>
      </c>
      <c r="K54" s="69">
        <v>4154135</v>
      </c>
      <c r="L54" s="69">
        <v>4673802</v>
      </c>
      <c r="M54" s="69">
        <v>3183945</v>
      </c>
      <c r="N54" s="69">
        <v>3101713</v>
      </c>
      <c r="O54" s="69">
        <v>2697795</v>
      </c>
      <c r="P54" s="69">
        <v>2854314</v>
      </c>
      <c r="Q54" s="69">
        <v>2251321</v>
      </c>
      <c r="R54" s="69">
        <v>1705545</v>
      </c>
      <c r="S54" s="69">
        <v>4243365</v>
      </c>
      <c r="T54" s="69">
        <f t="shared" si="2"/>
        <v>5398.575142997141</v>
      </c>
      <c r="U54" s="69">
        <f t="shared" si="3"/>
        <v>1429.9700339805531</v>
      </c>
      <c r="V54" s="69">
        <f t="shared" si="4"/>
        <v>571.1272260726917</v>
      </c>
      <c r="W54" s="69">
        <f t="shared" si="5"/>
        <v>642.573140129774</v>
      </c>
      <c r="X54" s="69">
        <f t="shared" si="6"/>
        <v>437.7415938138785</v>
      </c>
      <c r="Y54" s="69">
        <f t="shared" si="7"/>
        <v>426.43600695779185</v>
      </c>
      <c r="Z54" s="69">
        <f t="shared" si="8"/>
        <v>370.90373203152456</v>
      </c>
      <c r="AA54" s="69">
        <f t="shared" si="9"/>
        <v>392.42259511557734</v>
      </c>
      <c r="AB54" s="69">
        <f t="shared" si="10"/>
        <v>309.520686672243</v>
      </c>
      <c r="AC54" s="69">
        <f t="shared" si="11"/>
        <v>234.4852020437826</v>
      </c>
      <c r="AD54" s="85">
        <f t="shared" si="12"/>
        <v>583.3949261793242</v>
      </c>
    </row>
    <row r="55" spans="1:30" ht="12.75" customHeight="1">
      <c r="A55" s="142">
        <v>4</v>
      </c>
      <c r="B55" s="143" t="s">
        <v>14</v>
      </c>
      <c r="C55" s="81">
        <v>9</v>
      </c>
      <c r="D55" s="82" t="s">
        <v>15</v>
      </c>
      <c r="E55" s="81">
        <v>53</v>
      </c>
      <c r="F55" s="83" t="s">
        <v>115</v>
      </c>
      <c r="G55" s="84" t="s">
        <v>116</v>
      </c>
      <c r="H55" s="69">
        <v>6067146</v>
      </c>
      <c r="I55" s="69">
        <v>38645719</v>
      </c>
      <c r="J55" s="69">
        <v>8190612</v>
      </c>
      <c r="K55" s="69">
        <v>3982261</v>
      </c>
      <c r="L55" s="69">
        <v>6198479</v>
      </c>
      <c r="M55" s="69">
        <v>4012988</v>
      </c>
      <c r="N55" s="69">
        <v>2376131</v>
      </c>
      <c r="O55" s="69">
        <v>2237476</v>
      </c>
      <c r="P55" s="69">
        <v>3885128</v>
      </c>
      <c r="Q55" s="69">
        <v>1742218</v>
      </c>
      <c r="R55" s="69">
        <v>1538563</v>
      </c>
      <c r="S55" s="69">
        <v>4481863</v>
      </c>
      <c r="T55" s="69">
        <f t="shared" si="2"/>
        <v>6369.670187597266</v>
      </c>
      <c r="U55" s="69">
        <f t="shared" si="3"/>
        <v>1349.9942147428133</v>
      </c>
      <c r="V55" s="69">
        <f t="shared" si="4"/>
        <v>656.3647883205712</v>
      </c>
      <c r="W55" s="69">
        <f t="shared" si="5"/>
        <v>1021.6465863850977</v>
      </c>
      <c r="X55" s="69">
        <f t="shared" si="6"/>
        <v>661.4292782801007</v>
      </c>
      <c r="Y55" s="69">
        <f t="shared" si="7"/>
        <v>391.6390012701194</v>
      </c>
      <c r="Z55" s="69">
        <f t="shared" si="8"/>
        <v>368.7855871607507</v>
      </c>
      <c r="AA55" s="69">
        <f t="shared" si="9"/>
        <v>640.3551191944285</v>
      </c>
      <c r="AB55" s="69">
        <f t="shared" si="10"/>
        <v>287.1561027211147</v>
      </c>
      <c r="AC55" s="69">
        <f t="shared" si="11"/>
        <v>253.58924937688988</v>
      </c>
      <c r="AD55" s="85">
        <f t="shared" si="12"/>
        <v>738.7102601453797</v>
      </c>
    </row>
    <row r="56" spans="1:30" ht="12.75" customHeight="1">
      <c r="A56" s="142">
        <v>3</v>
      </c>
      <c r="B56" s="143" t="s">
        <v>10</v>
      </c>
      <c r="C56" s="81">
        <v>5</v>
      </c>
      <c r="D56" s="82" t="s">
        <v>32</v>
      </c>
      <c r="E56" s="81">
        <v>54</v>
      </c>
      <c r="F56" s="83" t="s">
        <v>117</v>
      </c>
      <c r="G56" s="84" t="s">
        <v>118</v>
      </c>
      <c r="H56" s="69">
        <v>1805230</v>
      </c>
      <c r="I56" s="69">
        <v>9872001</v>
      </c>
      <c r="J56" s="69">
        <v>2279292</v>
      </c>
      <c r="K56" s="69">
        <v>1000161</v>
      </c>
      <c r="L56" s="69">
        <v>2139442</v>
      </c>
      <c r="M56" s="69">
        <v>516297</v>
      </c>
      <c r="N56" s="69">
        <v>1044504</v>
      </c>
      <c r="O56" s="69">
        <v>393303</v>
      </c>
      <c r="P56" s="69">
        <v>595614</v>
      </c>
      <c r="Q56" s="69">
        <v>639717</v>
      </c>
      <c r="R56" s="69">
        <v>445960</v>
      </c>
      <c r="S56" s="69">
        <v>817711</v>
      </c>
      <c r="T56" s="69">
        <f t="shared" si="2"/>
        <v>5468.555807293254</v>
      </c>
      <c r="U56" s="69">
        <f t="shared" si="3"/>
        <v>1262.6047650437895</v>
      </c>
      <c r="V56" s="69">
        <f t="shared" si="4"/>
        <v>554.0352198888784</v>
      </c>
      <c r="W56" s="69">
        <f t="shared" si="5"/>
        <v>1185.1354121081524</v>
      </c>
      <c r="X56" s="69">
        <f t="shared" si="6"/>
        <v>286.0006758141622</v>
      </c>
      <c r="Y56" s="69">
        <f t="shared" si="7"/>
        <v>578.5988489001402</v>
      </c>
      <c r="Z56" s="69">
        <f t="shared" si="8"/>
        <v>217.86863723736033</v>
      </c>
      <c r="AA56" s="69">
        <f t="shared" si="9"/>
        <v>329.9380134387308</v>
      </c>
      <c r="AB56" s="69">
        <f t="shared" si="10"/>
        <v>354.36869540169397</v>
      </c>
      <c r="AC56" s="69">
        <f t="shared" si="11"/>
        <v>247.03777358009782</v>
      </c>
      <c r="AD56" s="85">
        <f t="shared" si="12"/>
        <v>452.96776588024795</v>
      </c>
    </row>
    <row r="57" spans="1:30" ht="12.75" customHeight="1">
      <c r="A57" s="142">
        <v>2</v>
      </c>
      <c r="B57" s="143" t="s">
        <v>43</v>
      </c>
      <c r="C57" s="81">
        <v>3</v>
      </c>
      <c r="D57" s="82" t="s">
        <v>44</v>
      </c>
      <c r="E57" s="81">
        <v>55</v>
      </c>
      <c r="F57" s="83" t="s">
        <v>119</v>
      </c>
      <c r="G57" s="84" t="s">
        <v>120</v>
      </c>
      <c r="H57" s="69">
        <v>5440367</v>
      </c>
      <c r="I57" s="69">
        <v>34003403</v>
      </c>
      <c r="J57" s="69">
        <v>8464946</v>
      </c>
      <c r="K57" s="69">
        <v>3710116</v>
      </c>
      <c r="L57" s="69">
        <v>5559624</v>
      </c>
      <c r="M57" s="69">
        <v>2081544</v>
      </c>
      <c r="N57" s="69">
        <v>2986139</v>
      </c>
      <c r="O57" s="69">
        <v>2447515</v>
      </c>
      <c r="P57" s="69">
        <v>2682628</v>
      </c>
      <c r="Q57" s="69">
        <v>1550703</v>
      </c>
      <c r="R57" s="69">
        <v>1457008</v>
      </c>
      <c r="S57" s="69">
        <v>3063180</v>
      </c>
      <c r="T57" s="69">
        <f t="shared" si="2"/>
        <v>6250.203892494753</v>
      </c>
      <c r="U57" s="69">
        <f t="shared" si="3"/>
        <v>1555.951280492658</v>
      </c>
      <c r="V57" s="69">
        <f t="shared" si="4"/>
        <v>681.9606103779396</v>
      </c>
      <c r="W57" s="69">
        <f t="shared" si="5"/>
        <v>1021.9207638014127</v>
      </c>
      <c r="X57" s="69">
        <f t="shared" si="6"/>
        <v>382.6109525331655</v>
      </c>
      <c r="Y57" s="69">
        <f t="shared" si="7"/>
        <v>548.8855806970375</v>
      </c>
      <c r="Z57" s="69">
        <f t="shared" si="8"/>
        <v>449.88049519453375</v>
      </c>
      <c r="AA57" s="69">
        <f t="shared" si="9"/>
        <v>493.0968811479079</v>
      </c>
      <c r="AB57" s="69">
        <f t="shared" si="10"/>
        <v>285.03646904703305</v>
      </c>
      <c r="AC57" s="69">
        <f t="shared" si="11"/>
        <v>267.8142853230306</v>
      </c>
      <c r="AD57" s="85">
        <f t="shared" si="12"/>
        <v>563.0465738800342</v>
      </c>
    </row>
    <row r="58" spans="1:30" ht="12.75" customHeight="1">
      <c r="A58" s="144">
        <v>4</v>
      </c>
      <c r="B58" s="64" t="s">
        <v>14</v>
      </c>
      <c r="C58" s="88">
        <v>8</v>
      </c>
      <c r="D58" s="89" t="s">
        <v>18</v>
      </c>
      <c r="E58" s="88">
        <v>56</v>
      </c>
      <c r="F58" s="90" t="s">
        <v>121</v>
      </c>
      <c r="G58" s="91" t="s">
        <v>122</v>
      </c>
      <c r="H58" s="92">
        <v>499192</v>
      </c>
      <c r="I58" s="92">
        <v>3853458</v>
      </c>
      <c r="J58" s="92">
        <v>856713</v>
      </c>
      <c r="K58" s="92">
        <v>360402</v>
      </c>
      <c r="L58" s="92">
        <v>381266</v>
      </c>
      <c r="M58" s="92">
        <v>516316</v>
      </c>
      <c r="N58" s="92">
        <v>477110</v>
      </c>
      <c r="O58" s="92">
        <v>231172</v>
      </c>
      <c r="P58" s="92">
        <v>326544</v>
      </c>
      <c r="Q58" s="92">
        <v>243475</v>
      </c>
      <c r="R58" s="92">
        <v>127563</v>
      </c>
      <c r="S58" s="92">
        <v>332897</v>
      </c>
      <c r="T58" s="92">
        <f t="shared" si="2"/>
        <v>7719.39053510473</v>
      </c>
      <c r="U58" s="92">
        <f t="shared" si="3"/>
        <v>1716.1993781951635</v>
      </c>
      <c r="V58" s="92">
        <f t="shared" si="4"/>
        <v>721.9707046587286</v>
      </c>
      <c r="W58" s="92">
        <f t="shared" si="5"/>
        <v>763.7662462539464</v>
      </c>
      <c r="X58" s="92">
        <f t="shared" si="6"/>
        <v>1034.3034343499094</v>
      </c>
      <c r="Y58" s="92">
        <f t="shared" si="7"/>
        <v>955.7645154569785</v>
      </c>
      <c r="Z58" s="92">
        <f t="shared" si="8"/>
        <v>463.0923572493149</v>
      </c>
      <c r="AA58" s="92">
        <f t="shared" si="9"/>
        <v>654.1450984791423</v>
      </c>
      <c r="AB58" s="92">
        <f t="shared" si="10"/>
        <v>487.7381849068094</v>
      </c>
      <c r="AC58" s="92">
        <f t="shared" si="11"/>
        <v>255.53895094472668</v>
      </c>
      <c r="AD58" s="93">
        <f t="shared" si="12"/>
        <v>666.8716646100098</v>
      </c>
    </row>
    <row r="59" spans="1:8" ht="12.75" customHeight="1">
      <c r="A59" s="41"/>
      <c r="B59" s="123"/>
      <c r="C59" s="41"/>
      <c r="D59" s="42"/>
      <c r="E59" s="41"/>
      <c r="F59" s="43"/>
      <c r="G59" s="44"/>
      <c r="H59" s="124"/>
    </row>
    <row r="60" spans="1:8" ht="12.75" customHeight="1">
      <c r="A60" s="146" t="s">
        <v>123</v>
      </c>
      <c r="B60" s="123"/>
      <c r="C60" s="41"/>
      <c r="D60" s="42"/>
      <c r="E60" s="41"/>
      <c r="F60" s="43"/>
      <c r="G60" s="44"/>
      <c r="H60" s="124"/>
    </row>
    <row r="61" spans="1:8" ht="12.75" customHeight="1">
      <c r="A61" s="47" t="s">
        <v>124</v>
      </c>
      <c r="B61" s="123"/>
      <c r="C61" s="41"/>
      <c r="D61" s="42"/>
      <c r="E61" s="41"/>
      <c r="F61" s="43"/>
      <c r="G61" s="44"/>
      <c r="H61" s="124"/>
    </row>
    <row r="62" spans="1:8" ht="12.75" customHeight="1">
      <c r="A62" s="47" t="s">
        <v>125</v>
      </c>
      <c r="B62" s="123"/>
      <c r="C62" s="41"/>
      <c r="D62" s="42"/>
      <c r="E62" s="41"/>
      <c r="F62" s="43"/>
      <c r="G62" s="44"/>
      <c r="H62" s="124"/>
    </row>
    <row r="63" spans="1:8" ht="12.75" customHeight="1">
      <c r="A63" s="47" t="s">
        <v>151</v>
      </c>
      <c r="B63" s="123"/>
      <c r="C63" s="41"/>
      <c r="D63" s="42"/>
      <c r="E63" s="41"/>
      <c r="F63" s="43"/>
      <c r="G63" s="44"/>
      <c r="H63" s="124"/>
    </row>
    <row r="64" spans="2:8" ht="12.75" customHeight="1">
      <c r="B64" s="123"/>
      <c r="C64" s="41"/>
      <c r="D64" s="42"/>
      <c r="E64" s="41"/>
      <c r="F64" s="43"/>
      <c r="G64" s="44"/>
      <c r="H64" s="124"/>
    </row>
    <row r="65" ht="12.75" customHeight="1">
      <c r="A65" s="47" t="s">
        <v>126</v>
      </c>
    </row>
    <row r="66" ht="12.75" customHeight="1">
      <c r="A66" s="47" t="s">
        <v>127</v>
      </c>
    </row>
    <row r="67" ht="12.75" customHeight="1">
      <c r="A67" s="47" t="s">
        <v>128</v>
      </c>
    </row>
    <row r="69" ht="12.75" customHeight="1">
      <c r="A69" s="47" t="s">
        <v>150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5.28125" style="0" customWidth="1"/>
    <col min="5" max="5" width="8.00390625" style="0" customWidth="1"/>
    <col min="6" max="6" width="7.140625" style="0" customWidth="1"/>
    <col min="7" max="7" width="12.00390625" style="0" customWidth="1"/>
    <col min="8" max="8" width="11.28125" style="0" customWidth="1"/>
    <col min="9" max="9" width="12.7109375" style="0" customWidth="1"/>
    <col min="10" max="18" width="11.28125" style="0" customWidth="1"/>
    <col min="19" max="23" width="9.140625" style="24" customWidth="1"/>
  </cols>
  <sheetData>
    <row r="1" spans="1:14" ht="12.75">
      <c r="A1" s="94" t="s">
        <v>185</v>
      </c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  <c r="M1" s="96"/>
      <c r="N1" s="96"/>
    </row>
    <row r="2" spans="1:14" ht="12.75">
      <c r="A2" s="94" t="s">
        <v>153</v>
      </c>
      <c r="B2" s="95"/>
      <c r="C2" s="95"/>
      <c r="D2" s="95"/>
      <c r="E2" s="95"/>
      <c r="F2" s="95"/>
      <c r="G2" s="96"/>
      <c r="H2" s="96"/>
      <c r="I2" s="96"/>
      <c r="J2" s="96"/>
      <c r="K2" s="96"/>
      <c r="L2" s="96"/>
      <c r="M2" s="96"/>
      <c r="N2" s="96"/>
    </row>
    <row r="3" ht="13.5" thickBot="1">
      <c r="A3" s="1"/>
    </row>
    <row r="4" spans="1:23" s="24" customFormat="1" ht="12.75" customHeight="1" thickTop="1">
      <c r="A4" s="54" t="s">
        <v>1</v>
      </c>
      <c r="B4" s="54"/>
      <c r="C4" s="54"/>
      <c r="D4" s="54"/>
      <c r="E4" s="55"/>
      <c r="F4" s="56"/>
      <c r="G4" s="57"/>
      <c r="H4" s="58"/>
      <c r="I4" s="58" t="s">
        <v>175</v>
      </c>
      <c r="J4" s="58"/>
      <c r="K4" s="58"/>
      <c r="L4" s="58"/>
      <c r="M4" s="58"/>
      <c r="N4" s="58"/>
      <c r="O4" s="58"/>
      <c r="P4" s="58"/>
      <c r="Q4" s="58"/>
      <c r="R4" s="147"/>
      <c r="S4" s="109"/>
      <c r="T4" s="109"/>
      <c r="U4" s="109"/>
      <c r="V4" s="109"/>
      <c r="W4" s="109"/>
    </row>
    <row r="5" spans="1:23" s="24" customFormat="1" ht="12.75" customHeight="1">
      <c r="A5" s="52" t="s">
        <v>155</v>
      </c>
      <c r="B5" s="50" t="s">
        <v>155</v>
      </c>
      <c r="C5" s="50" t="s">
        <v>155</v>
      </c>
      <c r="D5" s="50"/>
      <c r="E5" s="50" t="s">
        <v>156</v>
      </c>
      <c r="F5" s="50"/>
      <c r="G5" s="50"/>
      <c r="H5" s="105" t="s">
        <v>7</v>
      </c>
      <c r="I5" s="105" t="s">
        <v>176</v>
      </c>
      <c r="J5" s="105" t="s">
        <v>170</v>
      </c>
      <c r="K5" s="105" t="s">
        <v>172</v>
      </c>
      <c r="L5" s="105" t="s">
        <v>173</v>
      </c>
      <c r="M5" s="105"/>
      <c r="N5" s="105" t="s">
        <v>177</v>
      </c>
      <c r="O5" s="105" t="s">
        <v>179</v>
      </c>
      <c r="P5" s="105" t="s">
        <v>181</v>
      </c>
      <c r="Q5" s="105" t="s">
        <v>183</v>
      </c>
      <c r="R5" s="106"/>
      <c r="S5" s="148"/>
      <c r="T5" s="148"/>
      <c r="U5" s="148"/>
      <c r="V5" s="148"/>
      <c r="W5" s="148"/>
    </row>
    <row r="6" spans="1:23" s="24" customFormat="1" ht="12.75" customHeight="1">
      <c r="A6" s="53" t="s">
        <v>159</v>
      </c>
      <c r="B6" s="51" t="s">
        <v>157</v>
      </c>
      <c r="C6" s="51" t="s">
        <v>158</v>
      </c>
      <c r="D6" s="51" t="s">
        <v>4</v>
      </c>
      <c r="E6" s="51" t="s">
        <v>5</v>
      </c>
      <c r="F6" s="51" t="s">
        <v>5</v>
      </c>
      <c r="G6" s="51" t="s">
        <v>6</v>
      </c>
      <c r="H6" s="107" t="s">
        <v>190</v>
      </c>
      <c r="I6" s="107" t="s">
        <v>169</v>
      </c>
      <c r="J6" s="107" t="s">
        <v>169</v>
      </c>
      <c r="K6" s="107" t="s">
        <v>171</v>
      </c>
      <c r="L6" s="107" t="s">
        <v>174</v>
      </c>
      <c r="M6" s="107" t="s">
        <v>2</v>
      </c>
      <c r="N6" s="107" t="s">
        <v>178</v>
      </c>
      <c r="O6" s="107" t="s">
        <v>180</v>
      </c>
      <c r="P6" s="107" t="s">
        <v>182</v>
      </c>
      <c r="Q6" s="107" t="s">
        <v>184</v>
      </c>
      <c r="R6" s="108" t="s">
        <v>154</v>
      </c>
      <c r="S6" s="148"/>
      <c r="T6" s="148"/>
      <c r="U6" s="148"/>
      <c r="V6" s="148"/>
      <c r="W6" s="148"/>
    </row>
    <row r="7" spans="1:23" ht="12.75">
      <c r="A7" s="49"/>
      <c r="B7" s="70"/>
      <c r="C7" s="70"/>
      <c r="D7" s="70"/>
      <c r="E7" s="70"/>
      <c r="F7" s="70"/>
      <c r="G7" s="70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98"/>
      <c r="T7" s="98"/>
      <c r="U7" s="98"/>
      <c r="V7" s="98"/>
      <c r="W7" s="98"/>
    </row>
    <row r="8" spans="1:23" ht="12.75">
      <c r="A8" s="74"/>
      <c r="B8" s="75"/>
      <c r="C8" s="75"/>
      <c r="D8" s="75"/>
      <c r="E8" s="75">
        <v>0</v>
      </c>
      <c r="F8" s="75" t="s">
        <v>8</v>
      </c>
      <c r="G8" s="114" t="s">
        <v>9</v>
      </c>
      <c r="H8" s="68">
        <f>SUM(I8:R8)</f>
        <v>6122.640403021867</v>
      </c>
      <c r="I8" s="68">
        <f>'Adjusted RES'!I9*1000/'Actual Expenditures'!$H8</f>
        <v>1544.661269534957</v>
      </c>
      <c r="J8" s="68">
        <f>'Adjusted RES'!J9*1000/'Actual Expenditures'!$H8</f>
        <v>545.7589601983359</v>
      </c>
      <c r="K8" s="68">
        <f>'Adjusted RES'!K9*1000/'Actual Expenditures'!$H8</f>
        <v>972.7981452584404</v>
      </c>
      <c r="L8" s="68">
        <f>'Adjusted RES'!L9*1000/'Actual Expenditures'!$H8</f>
        <v>507.1564928481843</v>
      </c>
      <c r="M8" s="68">
        <f>'Adjusted RES'!M9*1000/'Actual Expenditures'!$H8</f>
        <v>399.76070758699086</v>
      </c>
      <c r="N8" s="68">
        <f>'Adjusted RES'!N9*1000/'Actual Expenditures'!$H8</f>
        <v>413.19909616093287</v>
      </c>
      <c r="O8" s="68">
        <f>'Adjusted RES'!O9*1000/'Actual Expenditures'!$H8</f>
        <v>464.4179526192607</v>
      </c>
      <c r="P8" s="68">
        <f>'Adjusted RES'!P9*1000/'Actual Expenditures'!$H8</f>
        <v>321.9326504261863</v>
      </c>
      <c r="Q8" s="68">
        <f>'Adjusted RES'!Q9*1000/'Actual Expenditures'!$H8</f>
        <v>261.16053292680147</v>
      </c>
      <c r="R8" s="78">
        <f>'Adjusted RES'!R9*1000/'Actual Expenditures'!$H8</f>
        <v>691.7945954617776</v>
      </c>
      <c r="S8" s="25"/>
      <c r="T8" s="25"/>
      <c r="U8" s="25"/>
      <c r="V8" s="25"/>
      <c r="W8" s="25"/>
    </row>
    <row r="9" spans="1:23" ht="12.75">
      <c r="A9" s="79">
        <v>3</v>
      </c>
      <c r="B9" s="80" t="s">
        <v>10</v>
      </c>
      <c r="C9" s="115">
        <v>6</v>
      </c>
      <c r="D9" s="116" t="s">
        <v>11</v>
      </c>
      <c r="E9" s="115">
        <v>1</v>
      </c>
      <c r="F9" s="117" t="s">
        <v>12</v>
      </c>
      <c r="G9" s="118" t="s">
        <v>13</v>
      </c>
      <c r="H9" s="69">
        <f aca="true" t="shared" si="0" ref="H9:H58">SUM(I9:R9)</f>
        <v>6603.283236537555</v>
      </c>
      <c r="I9" s="69">
        <f>'Adjusted RES'!I10*1000/'Actual Expenditures'!$H9</f>
        <v>1500.2957074331978</v>
      </c>
      <c r="J9" s="69">
        <f>'Adjusted RES'!J10*1000/'Actual Expenditures'!$H9</f>
        <v>541.3332112706053</v>
      </c>
      <c r="K9" s="69">
        <f>'Adjusted RES'!K10*1000/'Actual Expenditures'!$H9</f>
        <v>1230.761270563682</v>
      </c>
      <c r="L9" s="69">
        <f>'Adjusted RES'!L10*1000/'Actual Expenditures'!$H9</f>
        <v>640.9973873065952</v>
      </c>
      <c r="M9" s="69">
        <f>'Adjusted RES'!M10*1000/'Actual Expenditures'!$H9</f>
        <v>528.5388823199426</v>
      </c>
      <c r="N9" s="69">
        <f>'Adjusted RES'!N10*1000/'Actual Expenditures'!$H9</f>
        <v>457.20868678135395</v>
      </c>
      <c r="O9" s="69">
        <f>'Adjusted RES'!O10*1000/'Actual Expenditures'!$H9</f>
        <v>456.98713753672195</v>
      </c>
      <c r="P9" s="69">
        <f>'Adjusted RES'!P10*1000/'Actual Expenditures'!$H9</f>
        <v>310.1367938527028</v>
      </c>
      <c r="Q9" s="69">
        <f>'Adjusted RES'!Q10*1000/'Actual Expenditures'!$H9</f>
        <v>261.16053292680147</v>
      </c>
      <c r="R9" s="85">
        <f>'Adjusted RES'!R10*1000/'Actual Expenditures'!$H9</f>
        <v>675.863626545953</v>
      </c>
      <c r="S9" s="26"/>
      <c r="T9" s="26"/>
      <c r="U9" s="26"/>
      <c r="V9" s="26"/>
      <c r="W9" s="26"/>
    </row>
    <row r="10" spans="1:23" ht="12.75">
      <c r="A10" s="79">
        <v>4</v>
      </c>
      <c r="B10" s="80" t="s">
        <v>14</v>
      </c>
      <c r="C10" s="115">
        <v>9</v>
      </c>
      <c r="D10" s="116" t="s">
        <v>15</v>
      </c>
      <c r="E10" s="115">
        <v>2</v>
      </c>
      <c r="F10" s="117" t="s">
        <v>16</v>
      </c>
      <c r="G10" s="118" t="s">
        <v>17</v>
      </c>
      <c r="H10" s="69">
        <f t="shared" si="0"/>
        <v>6145.795716524694</v>
      </c>
      <c r="I10" s="69">
        <f>'Adjusted RES'!I11*1000/'Actual Expenditures'!$H10</f>
        <v>2000.0461953345996</v>
      </c>
      <c r="J10" s="69">
        <f>'Adjusted RES'!J11*1000/'Actual Expenditures'!$H10</f>
        <v>517.184512341112</v>
      </c>
      <c r="K10" s="69">
        <f>'Adjusted RES'!K11*1000/'Actual Expenditures'!$H10</f>
        <v>585.5997746172255</v>
      </c>
      <c r="L10" s="69">
        <f>'Adjusted RES'!L11*1000/'Actual Expenditures'!$H10</f>
        <v>424.7448740926545</v>
      </c>
      <c r="M10" s="69">
        <f>'Adjusted RES'!M11*1000/'Actual Expenditures'!$H10</f>
        <v>368.89295496859637</v>
      </c>
      <c r="N10" s="69">
        <f>'Adjusted RES'!N11*1000/'Actual Expenditures'!$H10</f>
        <v>451.86619409316177</v>
      </c>
      <c r="O10" s="69">
        <f>'Adjusted RES'!O11*1000/'Actual Expenditures'!$H10</f>
        <v>476.70952304995376</v>
      </c>
      <c r="P10" s="69">
        <f>'Adjusted RES'!P11*1000/'Actual Expenditures'!$H10</f>
        <v>341.4445882490004</v>
      </c>
      <c r="Q10" s="69">
        <f>'Adjusted RES'!Q11*1000/'Actual Expenditures'!$H10</f>
        <v>261.16053292680147</v>
      </c>
      <c r="R10" s="85">
        <f>'Adjusted RES'!R11*1000/'Actual Expenditures'!$H10</f>
        <v>718.14656685159</v>
      </c>
      <c r="S10" s="26"/>
      <c r="T10" s="26"/>
      <c r="U10" s="26"/>
      <c r="V10" s="26"/>
      <c r="W10" s="26"/>
    </row>
    <row r="11" spans="1:23" ht="12.75">
      <c r="A11" s="79">
        <v>4</v>
      </c>
      <c r="B11" s="80" t="s">
        <v>14</v>
      </c>
      <c r="C11" s="115">
        <v>8</v>
      </c>
      <c r="D11" s="116" t="s">
        <v>18</v>
      </c>
      <c r="E11" s="115">
        <v>4</v>
      </c>
      <c r="F11" s="117" t="s">
        <v>19</v>
      </c>
      <c r="G11" s="118" t="s">
        <v>20</v>
      </c>
      <c r="H11" s="69">
        <f t="shared" si="0"/>
        <v>6254.52493404972</v>
      </c>
      <c r="I11" s="69">
        <f>'Adjusted RES'!I12*1000/'Actual Expenditures'!$H11</f>
        <v>1688.292223728287</v>
      </c>
      <c r="J11" s="69">
        <f>'Adjusted RES'!J12*1000/'Actual Expenditures'!$H11</f>
        <v>525.8630309693463</v>
      </c>
      <c r="K11" s="69">
        <f>'Adjusted RES'!K12*1000/'Actual Expenditures'!$H11</f>
        <v>1059.2252056617663</v>
      </c>
      <c r="L11" s="69">
        <f>'Adjusted RES'!L12*1000/'Actual Expenditures'!$H11</f>
        <v>478.9035774256406</v>
      </c>
      <c r="M11" s="69">
        <f>'Adjusted RES'!M12*1000/'Actual Expenditures'!$H11</f>
        <v>366.02300931332695</v>
      </c>
      <c r="N11" s="69">
        <f>'Adjusted RES'!N12*1000/'Actual Expenditures'!$H11</f>
        <v>434.49541238651574</v>
      </c>
      <c r="O11" s="69">
        <f>'Adjusted RES'!O12*1000/'Actual Expenditures'!$H11</f>
        <v>456.4744664395275</v>
      </c>
      <c r="P11" s="69">
        <f>'Adjusted RES'!P12*1000/'Actual Expenditures'!$H11</f>
        <v>309.32296728526666</v>
      </c>
      <c r="Q11" s="69">
        <f>'Adjusted RES'!Q12*1000/'Actual Expenditures'!$H11</f>
        <v>261.16053292680147</v>
      </c>
      <c r="R11" s="85">
        <f>'Adjusted RES'!R12*1000/'Actual Expenditures'!$H11</f>
        <v>674.7645079132424</v>
      </c>
      <c r="S11" s="26"/>
      <c r="T11" s="26"/>
      <c r="U11" s="26"/>
      <c r="V11" s="26"/>
      <c r="W11" s="26"/>
    </row>
    <row r="12" spans="1:23" ht="12.75">
      <c r="A12" s="79">
        <v>3</v>
      </c>
      <c r="B12" s="80" t="s">
        <v>10</v>
      </c>
      <c r="C12" s="115">
        <v>7</v>
      </c>
      <c r="D12" s="116" t="s">
        <v>21</v>
      </c>
      <c r="E12" s="115">
        <v>5</v>
      </c>
      <c r="F12" s="117" t="s">
        <v>22</v>
      </c>
      <c r="G12" s="118" t="s">
        <v>23</v>
      </c>
      <c r="H12" s="69">
        <f t="shared" si="0"/>
        <v>6650.426518787724</v>
      </c>
      <c r="I12" s="69">
        <f>'Adjusted RES'!I13*1000/'Actual Expenditures'!$H12</f>
        <v>1510.0863043950856</v>
      </c>
      <c r="J12" s="69">
        <f>'Adjusted RES'!J13*1000/'Actual Expenditures'!$H12</f>
        <v>500.21150076412704</v>
      </c>
      <c r="K12" s="69">
        <f>'Adjusted RES'!K13*1000/'Actual Expenditures'!$H12</f>
        <v>1496.1863486614561</v>
      </c>
      <c r="L12" s="69">
        <f>'Adjusted RES'!L13*1000/'Actual Expenditures'!$H12</f>
        <v>620.5971725384527</v>
      </c>
      <c r="M12" s="69">
        <f>'Adjusted RES'!M13*1000/'Actual Expenditures'!$H12</f>
        <v>529.0873249337715</v>
      </c>
      <c r="N12" s="69">
        <f>'Adjusted RES'!N13*1000/'Actual Expenditures'!$H12</f>
        <v>357.8308013869155</v>
      </c>
      <c r="O12" s="69">
        <f>'Adjusted RES'!O13*1000/'Actual Expenditures'!$H12</f>
        <v>442.6738217406689</v>
      </c>
      <c r="P12" s="69">
        <f>'Adjusted RES'!P13*1000/'Actual Expenditures'!$H12</f>
        <v>287.4154882696909</v>
      </c>
      <c r="Q12" s="69">
        <f>'Adjusted RES'!Q13*1000/'Actual Expenditures'!$H12</f>
        <v>261.1605329268014</v>
      </c>
      <c r="R12" s="85">
        <f>'Adjusted RES'!R13*1000/'Actual Expenditures'!$H12</f>
        <v>645.1772231707525</v>
      </c>
      <c r="S12" s="26"/>
      <c r="T12" s="26"/>
      <c r="U12" s="26"/>
      <c r="V12" s="26"/>
      <c r="W12" s="26"/>
    </row>
    <row r="13" spans="1:23" ht="12.75">
      <c r="A13" s="79">
        <v>4</v>
      </c>
      <c r="B13" s="80" t="s">
        <v>14</v>
      </c>
      <c r="C13" s="115">
        <v>9</v>
      </c>
      <c r="D13" s="116" t="s">
        <v>15</v>
      </c>
      <c r="E13" s="115">
        <v>6</v>
      </c>
      <c r="F13" s="117" t="s">
        <v>24</v>
      </c>
      <c r="G13" s="118" t="s">
        <v>25</v>
      </c>
      <c r="H13" s="69">
        <f t="shared" si="0"/>
        <v>6341.443452024109</v>
      </c>
      <c r="I13" s="69">
        <f>'Adjusted RES'!I14*1000/'Actual Expenditures'!$H13</f>
        <v>1736.1352587038627</v>
      </c>
      <c r="J13" s="69">
        <f>'Adjusted RES'!J14*1000/'Actual Expenditures'!$H13</f>
        <v>586.594819058947</v>
      </c>
      <c r="K13" s="69">
        <f>'Adjusted RES'!K14*1000/'Actual Expenditures'!$H13</f>
        <v>959.7757496041891</v>
      </c>
      <c r="L13" s="69">
        <f>'Adjusted RES'!L14*1000/'Actual Expenditures'!$H13</f>
        <v>461.8671476492648</v>
      </c>
      <c r="M13" s="69">
        <f>'Adjusted RES'!M14*1000/'Actual Expenditures'!$H13</f>
        <v>337.62647654714965</v>
      </c>
      <c r="N13" s="69">
        <f>'Adjusted RES'!N14*1000/'Actual Expenditures'!$H13</f>
        <v>469.7887546168516</v>
      </c>
      <c r="O13" s="69">
        <f>'Adjusted RES'!O14*1000/'Actual Expenditures'!$H13</f>
        <v>475.0596772910401</v>
      </c>
      <c r="P13" s="69">
        <f>'Adjusted RES'!P14*1000/'Actual Expenditures'!$H13</f>
        <v>338.82558296837556</v>
      </c>
      <c r="Q13" s="69">
        <f>'Adjusted RES'!Q14*1000/'Actual Expenditures'!$H13</f>
        <v>261.16053292680147</v>
      </c>
      <c r="R13" s="85">
        <f>'Adjusted RES'!R14*1000/'Actual Expenditures'!$H13</f>
        <v>714.6094526576271</v>
      </c>
      <c r="S13" s="26"/>
      <c r="T13" s="26"/>
      <c r="U13" s="26"/>
      <c r="V13" s="26"/>
      <c r="W13" s="26"/>
    </row>
    <row r="14" spans="1:23" ht="12.75">
      <c r="A14" s="79">
        <v>4</v>
      </c>
      <c r="B14" s="80" t="s">
        <v>14</v>
      </c>
      <c r="C14" s="115">
        <v>8</v>
      </c>
      <c r="D14" s="116" t="s">
        <v>18</v>
      </c>
      <c r="E14" s="115">
        <v>8</v>
      </c>
      <c r="F14" s="117" t="s">
        <v>26</v>
      </c>
      <c r="G14" s="118" t="s">
        <v>27</v>
      </c>
      <c r="H14" s="69">
        <f t="shared" si="0"/>
        <v>5725.987336035798</v>
      </c>
      <c r="I14" s="69">
        <f>'Adjusted RES'!I15*1000/'Actual Expenditures'!$H14</f>
        <v>1547.5006488634158</v>
      </c>
      <c r="J14" s="69">
        <f>'Adjusted RES'!J15*1000/'Actual Expenditures'!$H14</f>
        <v>553.2298017459805</v>
      </c>
      <c r="K14" s="69">
        <f>'Adjusted RES'!K15*1000/'Actual Expenditures'!$H14</f>
        <v>659.7413305234426</v>
      </c>
      <c r="L14" s="69">
        <f>'Adjusted RES'!L15*1000/'Actual Expenditures'!$H14</f>
        <v>439.80480848190905</v>
      </c>
      <c r="M14" s="69">
        <f>'Adjusted RES'!M15*1000/'Actual Expenditures'!$H14</f>
        <v>421.09186040776086</v>
      </c>
      <c r="N14" s="69">
        <f>'Adjusted RES'!N15*1000/'Actual Expenditures'!$H14</f>
        <v>368.67467732698066</v>
      </c>
      <c r="O14" s="69">
        <f>'Adjusted RES'!O15*1000/'Actual Expenditures'!$H14</f>
        <v>463.7074710986652</v>
      </c>
      <c r="P14" s="69">
        <f>'Adjusted RES'!P15*1000/'Actual Expenditures'!$H14</f>
        <v>320.80481478205246</v>
      </c>
      <c r="Q14" s="69">
        <f>'Adjusted RES'!Q15*1000/'Actual Expenditures'!$H14</f>
        <v>261.16053292680147</v>
      </c>
      <c r="R14" s="85">
        <f>'Adjusted RES'!R15*1000/'Actual Expenditures'!$H14</f>
        <v>690.27138987879</v>
      </c>
      <c r="S14" s="26"/>
      <c r="T14" s="26"/>
      <c r="U14" s="26"/>
      <c r="V14" s="26"/>
      <c r="W14" s="26"/>
    </row>
    <row r="15" spans="1:23" ht="12.75">
      <c r="A15" s="79">
        <v>1</v>
      </c>
      <c r="B15" s="80" t="s">
        <v>28</v>
      </c>
      <c r="C15" s="115">
        <v>1</v>
      </c>
      <c r="D15" s="116" t="s">
        <v>29</v>
      </c>
      <c r="E15" s="115">
        <v>9</v>
      </c>
      <c r="F15" s="117" t="s">
        <v>30</v>
      </c>
      <c r="G15" s="118" t="s">
        <v>31</v>
      </c>
      <c r="H15" s="69">
        <f t="shared" si="0"/>
        <v>5892.061672044977</v>
      </c>
      <c r="I15" s="69">
        <f>'Adjusted RES'!I16*1000/'Actual Expenditures'!$H15</f>
        <v>1595.3542389772347</v>
      </c>
      <c r="J15" s="69">
        <f>'Adjusted RES'!J16*1000/'Actual Expenditures'!$H15</f>
        <v>525.590027522476</v>
      </c>
      <c r="K15" s="69">
        <f>'Adjusted RES'!K16*1000/'Actual Expenditures'!$H15</f>
        <v>719.4001933782217</v>
      </c>
      <c r="L15" s="69">
        <f>'Adjusted RES'!L16*1000/'Actual Expenditures'!$H15</f>
        <v>496.93692520119583</v>
      </c>
      <c r="M15" s="69">
        <f>'Adjusted RES'!M16*1000/'Actual Expenditures'!$H15</f>
        <v>348.1002717467107</v>
      </c>
      <c r="N15" s="69">
        <f>'Adjusted RES'!N16*1000/'Actual Expenditures'!$H15</f>
        <v>365.04732385254164</v>
      </c>
      <c r="O15" s="69">
        <f>'Adjusted RES'!O16*1000/'Actual Expenditures'!$H15</f>
        <v>486.04547667518824</v>
      </c>
      <c r="P15" s="69">
        <f>'Adjusted RES'!P16*1000/'Actual Expenditures'!$H15</f>
        <v>356.2647080766</v>
      </c>
      <c r="Q15" s="69">
        <f>'Adjusted RES'!Q16*1000/'Actual Expenditures'!$H15</f>
        <v>261.16053292680147</v>
      </c>
      <c r="R15" s="85">
        <f>'Adjusted RES'!R16*1000/'Actual Expenditures'!$H15</f>
        <v>738.1619736880065</v>
      </c>
      <c r="S15" s="26"/>
      <c r="T15" s="26"/>
      <c r="U15" s="26"/>
      <c r="V15" s="26"/>
      <c r="W15" s="26"/>
    </row>
    <row r="16" spans="1:23" ht="12.75">
      <c r="A16" s="79">
        <v>3</v>
      </c>
      <c r="B16" s="80" t="s">
        <v>10</v>
      </c>
      <c r="C16" s="115">
        <v>5</v>
      </c>
      <c r="D16" s="116" t="s">
        <v>32</v>
      </c>
      <c r="E16" s="115">
        <v>10</v>
      </c>
      <c r="F16" s="117" t="s">
        <v>33</v>
      </c>
      <c r="G16" s="118" t="s">
        <v>34</v>
      </c>
      <c r="H16" s="69">
        <f t="shared" si="0"/>
        <v>5659.651041577738</v>
      </c>
      <c r="I16" s="69">
        <f>'Adjusted RES'!I17*1000/'Actual Expenditures'!$H16</f>
        <v>1370.1708761177651</v>
      </c>
      <c r="J16" s="69">
        <f>'Adjusted RES'!J17*1000/'Actual Expenditures'!$H16</f>
        <v>565.763251631219</v>
      </c>
      <c r="K16" s="69">
        <f>'Adjusted RES'!K17*1000/'Actual Expenditures'!$H16</f>
        <v>666.3751109876421</v>
      </c>
      <c r="L16" s="69">
        <f>'Adjusted RES'!L17*1000/'Actual Expenditures'!$H16</f>
        <v>504.5817704077702</v>
      </c>
      <c r="M16" s="69">
        <f>'Adjusted RES'!M17*1000/'Actual Expenditures'!$H16</f>
        <v>410.41323025856406</v>
      </c>
      <c r="N16" s="69">
        <f>'Adjusted RES'!N17*1000/'Actual Expenditures'!$H16</f>
        <v>368.4691361181828</v>
      </c>
      <c r="O16" s="69">
        <f>'Adjusted RES'!O17*1000/'Actual Expenditures'!$H16</f>
        <v>471.7249746220866</v>
      </c>
      <c r="P16" s="69">
        <f>'Adjusted RES'!P17*1000/'Actual Expenditures'!$H16</f>
        <v>333.5319948543851</v>
      </c>
      <c r="Q16" s="69">
        <f>'Adjusted RES'!Q17*1000/'Actual Expenditures'!$H16</f>
        <v>261.16053292680147</v>
      </c>
      <c r="R16" s="85">
        <f>'Adjusted RES'!R17*1000/'Actual Expenditures'!$H16</f>
        <v>707.4601636533225</v>
      </c>
      <c r="S16" s="26"/>
      <c r="T16" s="26"/>
      <c r="U16" s="26"/>
      <c r="V16" s="26"/>
      <c r="W16" s="26"/>
    </row>
    <row r="17" spans="1:23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12</v>
      </c>
      <c r="F17" s="117" t="s">
        <v>35</v>
      </c>
      <c r="G17" s="118" t="s">
        <v>36</v>
      </c>
      <c r="H17" s="69">
        <f t="shared" si="0"/>
        <v>5763.868141734502</v>
      </c>
      <c r="I17" s="69">
        <f>'Adjusted RES'!I18*1000/'Actual Expenditures'!$H17</f>
        <v>1309.1788014244114</v>
      </c>
      <c r="J17" s="69">
        <f>'Adjusted RES'!J18*1000/'Actual Expenditures'!$H17</f>
        <v>445.5806402551805</v>
      </c>
      <c r="K17" s="69">
        <f>'Adjusted RES'!K18*1000/'Actual Expenditures'!$H17</f>
        <v>1101.844222142889</v>
      </c>
      <c r="L17" s="69">
        <f>'Adjusted RES'!L18*1000/'Actual Expenditures'!$H17</f>
        <v>510.96750960816274</v>
      </c>
      <c r="M17" s="69">
        <f>'Adjusted RES'!M18*1000/'Actual Expenditures'!$H17</f>
        <v>366.05100436525436</v>
      </c>
      <c r="N17" s="69">
        <f>'Adjusted RES'!N18*1000/'Actual Expenditures'!$H17</f>
        <v>357.95928823742537</v>
      </c>
      <c r="O17" s="69">
        <f>'Adjusted RES'!O18*1000/'Actual Expenditures'!$H17</f>
        <v>450.2530029224959</v>
      </c>
      <c r="P17" s="69">
        <f>'Adjusted RES'!P18*1000/'Actual Expenditures'!$H17</f>
        <v>299.44686479732894</v>
      </c>
      <c r="Q17" s="69">
        <f>'Adjusted RES'!Q18*1000/'Actual Expenditures'!$H17</f>
        <v>261.1605329268015</v>
      </c>
      <c r="R17" s="85">
        <f>'Adjusted RES'!R18*1000/'Actual Expenditures'!$H17</f>
        <v>661.426275054552</v>
      </c>
      <c r="S17" s="26"/>
      <c r="T17" s="26"/>
      <c r="U17" s="26"/>
      <c r="V17" s="26"/>
      <c r="W17" s="26"/>
    </row>
    <row r="18" spans="1:23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13</v>
      </c>
      <c r="F18" s="117" t="s">
        <v>37</v>
      </c>
      <c r="G18" s="118" t="s">
        <v>38</v>
      </c>
      <c r="H18" s="69">
        <f t="shared" si="0"/>
        <v>6420.533248351594</v>
      </c>
      <c r="I18" s="69">
        <f>'Adjusted RES'!I19*1000/'Actual Expenditures'!$H18</f>
        <v>1653.8898848955037</v>
      </c>
      <c r="J18" s="69">
        <f>'Adjusted RES'!J19*1000/'Actual Expenditures'!$H18</f>
        <v>564.3795055485036</v>
      </c>
      <c r="K18" s="69">
        <f>'Adjusted RES'!K19*1000/'Actual Expenditures'!$H18</f>
        <v>985.3410677906949</v>
      </c>
      <c r="L18" s="69">
        <f>'Adjusted RES'!L19*1000/'Actual Expenditures'!$H18</f>
        <v>517.3826941246921</v>
      </c>
      <c r="M18" s="69">
        <f>'Adjusted RES'!M19*1000/'Actual Expenditures'!$H18</f>
        <v>498.07404447694023</v>
      </c>
      <c r="N18" s="69">
        <f>'Adjusted RES'!N19*1000/'Actual Expenditures'!$H18</f>
        <v>458.48098951632215</v>
      </c>
      <c r="O18" s="69">
        <f>'Adjusted RES'!O19*1000/'Actual Expenditures'!$H18</f>
        <v>465.1956050615373</v>
      </c>
      <c r="P18" s="69">
        <f>'Adjusted RES'!P19*1000/'Actual Expenditures'!$H18</f>
        <v>323.1671148249396</v>
      </c>
      <c r="Q18" s="69">
        <f>'Adjusted RES'!Q19*1000/'Actual Expenditures'!$H18</f>
        <v>261.16053292680147</v>
      </c>
      <c r="R18" s="85">
        <f>'Adjusted RES'!R19*1000/'Actual Expenditures'!$H18</f>
        <v>693.4618091856579</v>
      </c>
      <c r="S18" s="26"/>
      <c r="T18" s="26"/>
      <c r="U18" s="26"/>
      <c r="V18" s="26"/>
      <c r="W18" s="26"/>
    </row>
    <row r="19" spans="1:23" ht="12.75">
      <c r="A19" s="79">
        <v>4</v>
      </c>
      <c r="B19" s="80" t="s">
        <v>14</v>
      </c>
      <c r="C19" s="115">
        <v>9</v>
      </c>
      <c r="D19" s="116" t="s">
        <v>15</v>
      </c>
      <c r="E19" s="115">
        <v>15</v>
      </c>
      <c r="F19" s="117" t="s">
        <v>39</v>
      </c>
      <c r="G19" s="118" t="s">
        <v>40</v>
      </c>
      <c r="H19" s="69">
        <f t="shared" si="0"/>
        <v>5309.968261719598</v>
      </c>
      <c r="I19" s="69">
        <f>'Adjusted RES'!I20*1000/'Actual Expenditures'!$H19</f>
        <v>1246.30763193764</v>
      </c>
      <c r="J19" s="69">
        <f>'Adjusted RES'!J20*1000/'Actual Expenditures'!$H19</f>
        <v>456.82686978932975</v>
      </c>
      <c r="K19" s="69">
        <f>'Adjusted RES'!K20*1000/'Actual Expenditures'!$H19</f>
        <v>924.580915317337</v>
      </c>
      <c r="L19" s="69">
        <f>'Adjusted RES'!L20*1000/'Actual Expenditures'!$H19</f>
        <v>418.16161329901655</v>
      </c>
      <c r="M19" s="69">
        <f>'Adjusted RES'!M20*1000/'Actual Expenditures'!$H19</f>
        <v>254.54426227047023</v>
      </c>
      <c r="N19" s="69">
        <f>'Adjusted RES'!N20*1000/'Actual Expenditures'!$H19</f>
        <v>313.35177247216353</v>
      </c>
      <c r="O19" s="69">
        <f>'Adjusted RES'!O20*1000/'Actual Expenditures'!$H19</f>
        <v>455.30623729933245</v>
      </c>
      <c r="P19" s="69">
        <f>'Adjusted RES'!P20*1000/'Actual Expenditures'!$H19</f>
        <v>307.46849193772556</v>
      </c>
      <c r="Q19" s="69">
        <f>'Adjusted RES'!Q20*1000/'Actual Expenditures'!$H19</f>
        <v>261.1605329268014</v>
      </c>
      <c r="R19" s="85">
        <f>'Adjusted RES'!R20*1000/'Actual Expenditures'!$H19</f>
        <v>672.2599344697796</v>
      </c>
      <c r="S19" s="26"/>
      <c r="T19" s="26"/>
      <c r="U19" s="26"/>
      <c r="V19" s="26"/>
      <c r="W19" s="26"/>
    </row>
    <row r="20" spans="1:23" ht="12.75">
      <c r="A20" s="79">
        <v>4</v>
      </c>
      <c r="B20" s="80" t="s">
        <v>14</v>
      </c>
      <c r="C20" s="115">
        <v>8</v>
      </c>
      <c r="D20" s="116" t="s">
        <v>18</v>
      </c>
      <c r="E20" s="115">
        <v>16</v>
      </c>
      <c r="F20" s="117" t="s">
        <v>41</v>
      </c>
      <c r="G20" s="118" t="s">
        <v>42</v>
      </c>
      <c r="H20" s="69">
        <f t="shared" si="0"/>
        <v>6001.515158924521</v>
      </c>
      <c r="I20" s="69">
        <f>'Adjusted RES'!I21*1000/'Actual Expenditures'!$H20</f>
        <v>1621.296690701991</v>
      </c>
      <c r="J20" s="69">
        <f>'Adjusted RES'!J21*1000/'Actual Expenditures'!$H20</f>
        <v>540.9414162358818</v>
      </c>
      <c r="K20" s="69">
        <f>'Adjusted RES'!K21*1000/'Actual Expenditures'!$H20</f>
        <v>898.4401119641799</v>
      </c>
      <c r="L20" s="69">
        <f>'Adjusted RES'!L21*1000/'Actual Expenditures'!$H20</f>
        <v>460.3929883226951</v>
      </c>
      <c r="M20" s="69">
        <f>'Adjusted RES'!M21*1000/'Actual Expenditures'!$H20</f>
        <v>510.7010898771952</v>
      </c>
      <c r="N20" s="69">
        <f>'Adjusted RES'!N21*1000/'Actual Expenditures'!$H20</f>
        <v>315.54405595986236</v>
      </c>
      <c r="O20" s="69">
        <f>'Adjusted RES'!O21*1000/'Actual Expenditures'!$H20</f>
        <v>446.4300041711438</v>
      </c>
      <c r="P20" s="69">
        <f>'Adjusted RES'!P21*1000/'Actual Expenditures'!$H20</f>
        <v>293.37814360717</v>
      </c>
      <c r="Q20" s="69">
        <f>'Adjusted RES'!Q21*1000/'Actual Expenditures'!$H20</f>
        <v>261.1605329268015</v>
      </c>
      <c r="R20" s="85">
        <f>'Adjusted RES'!R21*1000/'Actual Expenditures'!$H20</f>
        <v>653.2301251575988</v>
      </c>
      <c r="S20" s="26"/>
      <c r="T20" s="26"/>
      <c r="U20" s="26"/>
      <c r="V20" s="26"/>
      <c r="W20" s="26"/>
    </row>
    <row r="21" spans="1:23" ht="12.75">
      <c r="A21" s="79">
        <v>2</v>
      </c>
      <c r="B21" s="80" t="s">
        <v>43</v>
      </c>
      <c r="C21" s="115">
        <v>3</v>
      </c>
      <c r="D21" s="116" t="s">
        <v>44</v>
      </c>
      <c r="E21" s="115">
        <v>17</v>
      </c>
      <c r="F21" s="117" t="s">
        <v>45</v>
      </c>
      <c r="G21" s="118" t="s">
        <v>46</v>
      </c>
      <c r="H21" s="69">
        <f t="shared" si="0"/>
        <v>6247.420033938516</v>
      </c>
      <c r="I21" s="69">
        <f>'Adjusted RES'!I22*1000/'Actual Expenditures'!$H21</f>
        <v>1611.6233838526102</v>
      </c>
      <c r="J21" s="69">
        <f>'Adjusted RES'!J22*1000/'Actual Expenditures'!$H21</f>
        <v>585.2564890413361</v>
      </c>
      <c r="K21" s="69">
        <f>'Adjusted RES'!K22*1000/'Actual Expenditures'!$H21</f>
        <v>936.8308508504786</v>
      </c>
      <c r="L21" s="69">
        <f>'Adjusted RES'!L22*1000/'Actual Expenditures'!$H21</f>
        <v>484.11356043536085</v>
      </c>
      <c r="M21" s="69">
        <f>'Adjusted RES'!M22*1000/'Actual Expenditures'!$H21</f>
        <v>342.51053356014916</v>
      </c>
      <c r="N21" s="69">
        <f>'Adjusted RES'!N22*1000/'Actual Expenditures'!$H21</f>
        <v>497.3768581618882</v>
      </c>
      <c r="O21" s="69">
        <f>'Adjusted RES'!O22*1000/'Actual Expenditures'!$H21</f>
        <v>475.07090292726775</v>
      </c>
      <c r="P21" s="69">
        <f>'Adjusted RES'!P22*1000/'Actual Expenditures'!$H21</f>
        <v>338.84340281632177</v>
      </c>
      <c r="Q21" s="69">
        <f>'Adjusted RES'!Q22*1000/'Actual Expenditures'!$H21</f>
        <v>261.1605329268015</v>
      </c>
      <c r="R21" s="85">
        <f>'Adjusted RES'!R22*1000/'Actual Expenditures'!$H21</f>
        <v>714.6335193663015</v>
      </c>
      <c r="S21" s="26"/>
      <c r="T21" s="26"/>
      <c r="U21" s="26"/>
      <c r="V21" s="26"/>
      <c r="W21" s="26"/>
    </row>
    <row r="22" spans="1:23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18</v>
      </c>
      <c r="F22" s="117" t="s">
        <v>47</v>
      </c>
      <c r="G22" s="118" t="s">
        <v>48</v>
      </c>
      <c r="H22" s="69">
        <f t="shared" si="0"/>
        <v>6024.502952967373</v>
      </c>
      <c r="I22" s="69">
        <f>'Adjusted RES'!I23*1000/'Actual Expenditures'!$H22</f>
        <v>1557.487780397937</v>
      </c>
      <c r="J22" s="69">
        <f>'Adjusted RES'!J23*1000/'Actual Expenditures'!$H22</f>
        <v>573.8699213134322</v>
      </c>
      <c r="K22" s="69">
        <f>'Adjusted RES'!K23*1000/'Actual Expenditures'!$H22</f>
        <v>721.1487048744043</v>
      </c>
      <c r="L22" s="69">
        <f>'Adjusted RES'!L23*1000/'Actual Expenditures'!$H22</f>
        <v>519.3444569845963</v>
      </c>
      <c r="M22" s="69">
        <f>'Adjusted RES'!M23*1000/'Actual Expenditures'!$H22</f>
        <v>472.9198081425332</v>
      </c>
      <c r="N22" s="69">
        <f>'Adjusted RES'!N23*1000/'Actual Expenditures'!$H22</f>
        <v>438.8293535841914</v>
      </c>
      <c r="O22" s="69">
        <f>'Adjusted RES'!O23*1000/'Actual Expenditures'!$H22</f>
        <v>464.75553129886134</v>
      </c>
      <c r="P22" s="69">
        <f>'Adjusted RES'!P23*1000/'Actual Expenditures'!$H22</f>
        <v>322.4685310318267</v>
      </c>
      <c r="Q22" s="69">
        <f>'Adjusted RES'!Q23*1000/'Actual Expenditures'!$H22</f>
        <v>261.16053292680147</v>
      </c>
      <c r="R22" s="85">
        <f>'Adjusted RES'!R23*1000/'Actual Expenditures'!$H22</f>
        <v>692.5183324127886</v>
      </c>
      <c r="S22" s="26"/>
      <c r="T22" s="26"/>
      <c r="U22" s="26"/>
      <c r="V22" s="26"/>
      <c r="W22" s="26"/>
    </row>
    <row r="23" spans="1:23" ht="12.75">
      <c r="A23" s="79">
        <v>2</v>
      </c>
      <c r="B23" s="80" t="s">
        <v>43</v>
      </c>
      <c r="C23" s="115">
        <v>4</v>
      </c>
      <c r="D23" s="116" t="s">
        <v>49</v>
      </c>
      <c r="E23" s="115">
        <v>19</v>
      </c>
      <c r="F23" s="117" t="s">
        <v>50</v>
      </c>
      <c r="G23" s="118" t="s">
        <v>51</v>
      </c>
      <c r="H23" s="69">
        <f t="shared" si="0"/>
        <v>5589.213296125348</v>
      </c>
      <c r="I23" s="69">
        <f>'Adjusted RES'!I24*1000/'Actual Expenditures'!$H23</f>
        <v>1320.6860019454707</v>
      </c>
      <c r="J23" s="69">
        <f>'Adjusted RES'!J24*1000/'Actual Expenditures'!$H23</f>
        <v>539.2054220598244</v>
      </c>
      <c r="K23" s="69">
        <f>'Adjusted RES'!K24*1000/'Actual Expenditures'!$H23</f>
        <v>777.2282252829249</v>
      </c>
      <c r="L23" s="69">
        <f>'Adjusted RES'!L24*1000/'Actual Expenditures'!$H23</f>
        <v>467.2030551337931</v>
      </c>
      <c r="M23" s="69">
        <f>'Adjusted RES'!M24*1000/'Actual Expenditures'!$H23</f>
        <v>527.6736998924927</v>
      </c>
      <c r="N23" s="69">
        <f>'Adjusted RES'!N24*1000/'Actual Expenditures'!$H23</f>
        <v>294.9638237779273</v>
      </c>
      <c r="O23" s="69">
        <f>'Adjusted RES'!O24*1000/'Actual Expenditures'!$H23</f>
        <v>448.13232923731965</v>
      </c>
      <c r="P23" s="69">
        <f>'Adjusted RES'!P24*1000/'Actual Expenditures'!$H23</f>
        <v>296.08045581639743</v>
      </c>
      <c r="Q23" s="69">
        <f>'Adjusted RES'!Q24*1000/'Actual Expenditures'!$H23</f>
        <v>261.1605329268015</v>
      </c>
      <c r="R23" s="85">
        <f>'Adjusted RES'!R24*1000/'Actual Expenditures'!$H23</f>
        <v>656.8797500523972</v>
      </c>
      <c r="S23" s="26"/>
      <c r="T23" s="26"/>
      <c r="U23" s="26"/>
      <c r="V23" s="26"/>
      <c r="W23" s="26"/>
    </row>
    <row r="24" spans="1:23" ht="12.75">
      <c r="A24" s="79">
        <v>2</v>
      </c>
      <c r="B24" s="80" t="s">
        <v>43</v>
      </c>
      <c r="C24" s="115">
        <v>4</v>
      </c>
      <c r="D24" s="116" t="s">
        <v>49</v>
      </c>
      <c r="E24" s="115">
        <v>20</v>
      </c>
      <c r="F24" s="117" t="s">
        <v>52</v>
      </c>
      <c r="G24" s="118" t="s">
        <v>53</v>
      </c>
      <c r="H24" s="69">
        <f t="shared" si="0"/>
        <v>5956.334493896795</v>
      </c>
      <c r="I24" s="69">
        <f>'Adjusted RES'!I25*1000/'Actual Expenditures'!$H24</f>
        <v>1489.1157971185803</v>
      </c>
      <c r="J24" s="69">
        <f>'Adjusted RES'!J25*1000/'Actual Expenditures'!$H24</f>
        <v>541.6200610740048</v>
      </c>
      <c r="K24" s="69">
        <f>'Adjusted RES'!K25*1000/'Actual Expenditures'!$H24</f>
        <v>838.0301699897558</v>
      </c>
      <c r="L24" s="69">
        <f>'Adjusted RES'!L25*1000/'Actual Expenditures'!$H24</f>
        <v>476.85005436206484</v>
      </c>
      <c r="M24" s="69">
        <f>'Adjusted RES'!M25*1000/'Actual Expenditures'!$H24</f>
        <v>586.4869613959352</v>
      </c>
      <c r="N24" s="69">
        <f>'Adjusted RES'!N25*1000/'Actual Expenditures'!$H24</f>
        <v>339.88110488709395</v>
      </c>
      <c r="O24" s="69">
        <f>'Adjusted RES'!O25*1000/'Actual Expenditures'!$H24</f>
        <v>452.8027444533206</v>
      </c>
      <c r="P24" s="69">
        <f>'Adjusted RES'!P25*1000/'Actual Expenditures'!$H24</f>
        <v>303.4943865110285</v>
      </c>
      <c r="Q24" s="69">
        <f>'Adjusted RES'!Q25*1000/'Actual Expenditures'!$H24</f>
        <v>261.16053292680147</v>
      </c>
      <c r="R24" s="85">
        <f>'Adjusted RES'!R25*1000/'Actual Expenditures'!$H24</f>
        <v>666.8926811782092</v>
      </c>
      <c r="S24" s="26"/>
      <c r="T24" s="26"/>
      <c r="U24" s="26"/>
      <c r="V24" s="26"/>
      <c r="W24" s="26"/>
    </row>
    <row r="25" spans="1:23" ht="12.75">
      <c r="A25" s="79">
        <v>3</v>
      </c>
      <c r="B25" s="80" t="s">
        <v>10</v>
      </c>
      <c r="C25" s="115">
        <v>6</v>
      </c>
      <c r="D25" s="116" t="s">
        <v>11</v>
      </c>
      <c r="E25" s="115">
        <v>21</v>
      </c>
      <c r="F25" s="117" t="s">
        <v>54</v>
      </c>
      <c r="G25" s="118" t="s">
        <v>55</v>
      </c>
      <c r="H25" s="69">
        <f t="shared" si="0"/>
        <v>6246.707544157725</v>
      </c>
      <c r="I25" s="69">
        <f>'Adjusted RES'!I26*1000/'Actual Expenditures'!$H25</f>
        <v>1426.2285915507982</v>
      </c>
      <c r="J25" s="69">
        <f>'Adjusted RES'!J26*1000/'Actual Expenditures'!$H25</f>
        <v>532.6437014486312</v>
      </c>
      <c r="K25" s="69">
        <f>'Adjusted RES'!K26*1000/'Actual Expenditures'!$H25</f>
        <v>1107.8676447565422</v>
      </c>
      <c r="L25" s="69">
        <f>'Adjusted RES'!L26*1000/'Actual Expenditures'!$H25</f>
        <v>642.528241444373</v>
      </c>
      <c r="M25" s="69">
        <f>'Adjusted RES'!M26*1000/'Actual Expenditures'!$H25</f>
        <v>473.2838038976915</v>
      </c>
      <c r="N25" s="69">
        <f>'Adjusted RES'!N26*1000/'Actual Expenditures'!$H25</f>
        <v>369.7561238103837</v>
      </c>
      <c r="O25" s="69">
        <f>'Adjusted RES'!O26*1000/'Actual Expenditures'!$H25</f>
        <v>454.92669089915705</v>
      </c>
      <c r="P25" s="69">
        <f>'Adjusted RES'!P26*1000/'Actual Expenditures'!$H25</f>
        <v>306.865990751823</v>
      </c>
      <c r="Q25" s="69">
        <f>'Adjusted RES'!Q26*1000/'Actual Expenditures'!$H25</f>
        <v>261.16053292680147</v>
      </c>
      <c r="R25" s="85">
        <f>'Adjusted RES'!R26*1000/'Actual Expenditures'!$H25</f>
        <v>671.4462226715253</v>
      </c>
      <c r="S25" s="26"/>
      <c r="T25" s="26"/>
      <c r="U25" s="26"/>
      <c r="V25" s="26"/>
      <c r="W25" s="26"/>
    </row>
    <row r="26" spans="1:23" ht="12.75">
      <c r="A26" s="79">
        <v>3</v>
      </c>
      <c r="B26" s="80" t="s">
        <v>10</v>
      </c>
      <c r="C26" s="115">
        <v>7</v>
      </c>
      <c r="D26" s="116" t="s">
        <v>21</v>
      </c>
      <c r="E26" s="115">
        <v>22</v>
      </c>
      <c r="F26" s="117" t="s">
        <v>56</v>
      </c>
      <c r="G26" s="118" t="s">
        <v>57</v>
      </c>
      <c r="H26" s="69">
        <f t="shared" si="0"/>
        <v>6746.073088393232</v>
      </c>
      <c r="I26" s="69">
        <f>'Adjusted RES'!I27*1000/'Actual Expenditures'!$H26</f>
        <v>1537.4239222932138</v>
      </c>
      <c r="J26" s="69">
        <f>'Adjusted RES'!J27*1000/'Actual Expenditures'!$H26</f>
        <v>577.1386723146381</v>
      </c>
      <c r="K26" s="69">
        <f>'Adjusted RES'!K27*1000/'Actual Expenditures'!$H26</f>
        <v>1381.9722013437815</v>
      </c>
      <c r="L26" s="69">
        <f>'Adjusted RES'!L27*1000/'Actual Expenditures'!$H26</f>
        <v>580.7494363694702</v>
      </c>
      <c r="M26" s="69">
        <f>'Adjusted RES'!M27*1000/'Actual Expenditures'!$H26</f>
        <v>383.9788738573868</v>
      </c>
      <c r="N26" s="69">
        <f>'Adjusted RES'!N27*1000/'Actual Expenditures'!$H26</f>
        <v>574.5129059646357</v>
      </c>
      <c r="O26" s="69">
        <f>'Adjusted RES'!O27*1000/'Actual Expenditures'!$H26</f>
        <v>458.28676892892355</v>
      </c>
      <c r="P26" s="69">
        <f>'Adjusted RES'!P27*1000/'Actual Expenditures'!$H26</f>
        <v>312.1998603306763</v>
      </c>
      <c r="Q26" s="69">
        <f>'Adjusted RES'!Q27*1000/'Actual Expenditures'!$H26</f>
        <v>261.16053292680147</v>
      </c>
      <c r="R26" s="85">
        <f>'Adjusted RES'!R27*1000/'Actual Expenditures'!$H26</f>
        <v>678.6499140637039</v>
      </c>
      <c r="S26" s="26"/>
      <c r="T26" s="26"/>
      <c r="U26" s="26"/>
      <c r="V26" s="26"/>
      <c r="W26" s="26"/>
    </row>
    <row r="27" spans="1:23" ht="12.75">
      <c r="A27" s="79">
        <v>1</v>
      </c>
      <c r="B27" s="80" t="s">
        <v>28</v>
      </c>
      <c r="C27" s="115">
        <v>1</v>
      </c>
      <c r="D27" s="116" t="s">
        <v>29</v>
      </c>
      <c r="E27" s="115">
        <v>23</v>
      </c>
      <c r="F27" s="117" t="s">
        <v>58</v>
      </c>
      <c r="G27" s="118" t="s">
        <v>59</v>
      </c>
      <c r="H27" s="69">
        <f t="shared" si="0"/>
        <v>5686.788686917354</v>
      </c>
      <c r="I27" s="69">
        <f>'Adjusted RES'!I28*1000/'Actual Expenditures'!$H27</f>
        <v>1273.5768775397773</v>
      </c>
      <c r="J27" s="69">
        <f>'Adjusted RES'!J28*1000/'Actual Expenditures'!$H27</f>
        <v>438.566368849309</v>
      </c>
      <c r="K27" s="69">
        <f>'Adjusted RES'!K28*1000/'Actual Expenditures'!$H27</f>
        <v>1062.7674807863543</v>
      </c>
      <c r="L27" s="69">
        <f>'Adjusted RES'!L28*1000/'Actual Expenditures'!$H27</f>
        <v>572.2610684999618</v>
      </c>
      <c r="M27" s="69">
        <f>'Adjusted RES'!M28*1000/'Actual Expenditures'!$H27</f>
        <v>447.91488204069344</v>
      </c>
      <c r="N27" s="69">
        <f>'Adjusted RES'!N28*1000/'Actual Expenditures'!$H27</f>
        <v>255.0245724759234</v>
      </c>
      <c r="O27" s="69">
        <f>'Adjusted RES'!O28*1000/'Actual Expenditures'!$H27</f>
        <v>442.72673933496424</v>
      </c>
      <c r="P27" s="69">
        <f>'Adjusted RES'!P28*1000/'Actual Expenditures'!$H27</f>
        <v>287.4994909457886</v>
      </c>
      <c r="Q27" s="69">
        <f>'Adjusted RES'!Q28*1000/'Actual Expenditures'!$H27</f>
        <v>261.1605329268015</v>
      </c>
      <c r="R27" s="85">
        <f>'Adjusted RES'!R28*1000/'Actual Expenditures'!$H27</f>
        <v>645.2906735177809</v>
      </c>
      <c r="S27" s="26"/>
      <c r="T27" s="26"/>
      <c r="U27" s="26"/>
      <c r="V27" s="26"/>
      <c r="W27" s="26"/>
    </row>
    <row r="28" spans="1:23" ht="12.75">
      <c r="A28" s="79">
        <v>3</v>
      </c>
      <c r="B28" s="80" t="s">
        <v>10</v>
      </c>
      <c r="C28" s="115">
        <v>5</v>
      </c>
      <c r="D28" s="116" t="s">
        <v>32</v>
      </c>
      <c r="E28" s="115">
        <v>24</v>
      </c>
      <c r="F28" s="117" t="s">
        <v>60</v>
      </c>
      <c r="G28" s="118" t="s">
        <v>61</v>
      </c>
      <c r="H28" s="69">
        <f t="shared" si="0"/>
        <v>5800.155808230972</v>
      </c>
      <c r="I28" s="69">
        <f>'Adjusted RES'!I29*1000/'Actual Expenditures'!$H28</f>
        <v>1496.0416078487413</v>
      </c>
      <c r="J28" s="69">
        <f>'Adjusted RES'!J29*1000/'Actual Expenditures'!$H28</f>
        <v>523.0089292194709</v>
      </c>
      <c r="K28" s="69">
        <f>'Adjusted RES'!K29*1000/'Actual Expenditures'!$H28</f>
        <v>641.8881915913801</v>
      </c>
      <c r="L28" s="69">
        <f>'Adjusted RES'!L29*1000/'Actual Expenditures'!$H28</f>
        <v>455.8151715745609</v>
      </c>
      <c r="M28" s="69">
        <f>'Adjusted RES'!M29*1000/'Actual Expenditures'!$H28</f>
        <v>366.665140475425</v>
      </c>
      <c r="N28" s="69">
        <f>'Adjusted RES'!N29*1000/'Actual Expenditures'!$H28</f>
        <v>519.0148564634243</v>
      </c>
      <c r="O28" s="69">
        <f>'Adjusted RES'!O29*1000/'Actual Expenditures'!$H28</f>
        <v>476.76462382795063</v>
      </c>
      <c r="P28" s="69">
        <f>'Adjusted RES'!P29*1000/'Actual Expenditures'!$H28</f>
        <v>341.5320565639993</v>
      </c>
      <c r="Q28" s="69">
        <f>'Adjusted RES'!Q29*1000/'Actual Expenditures'!$H28</f>
        <v>261.16053292680147</v>
      </c>
      <c r="R28" s="85">
        <f>'Adjusted RES'!R29*1000/'Actual Expenditures'!$H28</f>
        <v>718.2646977392186</v>
      </c>
      <c r="S28" s="26"/>
      <c r="T28" s="26"/>
      <c r="U28" s="26"/>
      <c r="V28" s="26"/>
      <c r="W28" s="26"/>
    </row>
    <row r="29" spans="1:23" ht="12.75">
      <c r="A29" s="79">
        <v>1</v>
      </c>
      <c r="B29" s="80" t="s">
        <v>28</v>
      </c>
      <c r="C29" s="115">
        <v>1</v>
      </c>
      <c r="D29" s="116" t="s">
        <v>29</v>
      </c>
      <c r="E29" s="115">
        <v>25</v>
      </c>
      <c r="F29" s="117" t="s">
        <v>62</v>
      </c>
      <c r="G29" s="118" t="s">
        <v>63</v>
      </c>
      <c r="H29" s="69">
        <f t="shared" si="0"/>
        <v>5815.787426291185</v>
      </c>
      <c r="I29" s="69">
        <f>'Adjusted RES'!I30*1000/'Actual Expenditures'!$H29</f>
        <v>1425.2041055031573</v>
      </c>
      <c r="J29" s="69">
        <f>'Adjusted RES'!J30*1000/'Actual Expenditures'!$H29</f>
        <v>563.8487787539942</v>
      </c>
      <c r="K29" s="69">
        <f>'Adjusted RES'!K30*1000/'Actual Expenditures'!$H29</f>
        <v>829.8457986560222</v>
      </c>
      <c r="L29" s="69">
        <f>'Adjusted RES'!L30*1000/'Actual Expenditures'!$H29</f>
        <v>540.3218878119338</v>
      </c>
      <c r="M29" s="69">
        <f>'Adjusted RES'!M30*1000/'Actual Expenditures'!$H29</f>
        <v>314.7653127507189</v>
      </c>
      <c r="N29" s="69">
        <f>'Adjusted RES'!N30*1000/'Actual Expenditures'!$H29</f>
        <v>350.5102119105717</v>
      </c>
      <c r="O29" s="69">
        <f>'Adjusted RES'!O30*1000/'Actual Expenditures'!$H29</f>
        <v>475.4054753977796</v>
      </c>
      <c r="P29" s="69">
        <f>'Adjusted RES'!P30*1000/'Actual Expenditures'!$H29</f>
        <v>339.3745112925463</v>
      </c>
      <c r="Q29" s="69">
        <f>'Adjusted RES'!Q30*1000/'Actual Expenditures'!$H29</f>
        <v>261.16053292680147</v>
      </c>
      <c r="R29" s="85">
        <f>'Adjusted RES'!R30*1000/'Actual Expenditures'!$H29</f>
        <v>715.3508112876599</v>
      </c>
      <c r="S29" s="26"/>
      <c r="T29" s="26"/>
      <c r="U29" s="26"/>
      <c r="V29" s="26"/>
      <c r="W29" s="26"/>
    </row>
    <row r="30" spans="1:23" ht="12.75">
      <c r="A30" s="79">
        <v>2</v>
      </c>
      <c r="B30" s="80" t="s">
        <v>43</v>
      </c>
      <c r="C30" s="115">
        <v>3</v>
      </c>
      <c r="D30" s="116" t="s">
        <v>44</v>
      </c>
      <c r="E30" s="115">
        <v>26</v>
      </c>
      <c r="F30" s="117" t="s">
        <v>64</v>
      </c>
      <c r="G30" s="118" t="s">
        <v>65</v>
      </c>
      <c r="H30" s="69">
        <f t="shared" si="0"/>
        <v>6381.167117388342</v>
      </c>
      <c r="I30" s="69">
        <f>'Adjusted RES'!I31*1000/'Actual Expenditures'!$H30</f>
        <v>1681.8659081067754</v>
      </c>
      <c r="J30" s="69">
        <f>'Adjusted RES'!J31*1000/'Actual Expenditures'!$H30</f>
        <v>582.7926693594457</v>
      </c>
      <c r="K30" s="69">
        <f>'Adjusted RES'!K31*1000/'Actual Expenditures'!$H30</f>
        <v>877.5632002235526</v>
      </c>
      <c r="L30" s="69">
        <f>'Adjusted RES'!L31*1000/'Actual Expenditures'!$H30</f>
        <v>543.9277733219119</v>
      </c>
      <c r="M30" s="69">
        <f>'Adjusted RES'!M31*1000/'Actual Expenditures'!$H30</f>
        <v>408.76858232704114</v>
      </c>
      <c r="N30" s="69">
        <f>'Adjusted RES'!N31*1000/'Actual Expenditures'!$H30</f>
        <v>479.6320195413541</v>
      </c>
      <c r="O30" s="69">
        <f>'Adjusted RES'!O31*1000/'Actual Expenditures'!$H30</f>
        <v>478.64465605603334</v>
      </c>
      <c r="P30" s="69">
        <f>'Adjusted RES'!P31*1000/'Actual Expenditures'!$H30</f>
        <v>344.51646544373347</v>
      </c>
      <c r="Q30" s="69">
        <f>'Adjusted RES'!Q31*1000/'Actual Expenditures'!$H30</f>
        <v>261.1605329268015</v>
      </c>
      <c r="R30" s="85">
        <f>'Adjusted RES'!R31*1000/'Actual Expenditures'!$H30</f>
        <v>722.2953100816944</v>
      </c>
      <c r="S30" s="26"/>
      <c r="T30" s="26"/>
      <c r="U30" s="26"/>
      <c r="V30" s="26"/>
      <c r="W30" s="26"/>
    </row>
    <row r="31" spans="1:23" ht="12.75">
      <c r="A31" s="79">
        <v>2</v>
      </c>
      <c r="B31" s="80" t="s">
        <v>43</v>
      </c>
      <c r="C31" s="115">
        <v>4</v>
      </c>
      <c r="D31" s="116" t="s">
        <v>49</v>
      </c>
      <c r="E31" s="115">
        <v>27</v>
      </c>
      <c r="F31" s="117" t="s">
        <v>66</v>
      </c>
      <c r="G31" s="118" t="s">
        <v>67</v>
      </c>
      <c r="H31" s="69">
        <f t="shared" si="0"/>
        <v>5662.472014706017</v>
      </c>
      <c r="I31" s="69">
        <f>'Adjusted RES'!I32*1000/'Actual Expenditures'!$H31</f>
        <v>1460.529454436897</v>
      </c>
      <c r="J31" s="69">
        <f>'Adjusted RES'!J32*1000/'Actual Expenditures'!$H31</f>
        <v>552.1377554072591</v>
      </c>
      <c r="K31" s="69">
        <f>'Adjusted RES'!K32*1000/'Actual Expenditures'!$H31</f>
        <v>667.0912233879175</v>
      </c>
      <c r="L31" s="69">
        <f>'Adjusted RES'!L32*1000/'Actual Expenditures'!$H31</f>
        <v>428.98176374796793</v>
      </c>
      <c r="M31" s="69">
        <f>'Adjusted RES'!M32*1000/'Actual Expenditures'!$H31</f>
        <v>492.5200977768983</v>
      </c>
      <c r="N31" s="69">
        <f>'Adjusted RES'!N32*1000/'Actual Expenditures'!$H31</f>
        <v>331.66273261750126</v>
      </c>
      <c r="O31" s="69">
        <f>'Adjusted RES'!O32*1000/'Actual Expenditures'!$H31</f>
        <v>462.35579599971175</v>
      </c>
      <c r="P31" s="69">
        <f>'Adjusted RES'!P32*1000/'Actual Expenditures'!$H31</f>
        <v>318.65913285831954</v>
      </c>
      <c r="Q31" s="69">
        <f>'Adjusted RES'!Q32*1000/'Actual Expenditures'!$H31</f>
        <v>261.1605329268015</v>
      </c>
      <c r="R31" s="85">
        <f>'Adjusted RES'!R32*1000/'Actual Expenditures'!$H31</f>
        <v>687.3735255467433</v>
      </c>
      <c r="S31" s="26"/>
      <c r="T31" s="26"/>
      <c r="U31" s="26"/>
      <c r="V31" s="26"/>
      <c r="W31" s="26"/>
    </row>
    <row r="32" spans="1:23" ht="12.75">
      <c r="A32" s="79">
        <v>3</v>
      </c>
      <c r="B32" s="80" t="s">
        <v>10</v>
      </c>
      <c r="C32" s="115">
        <v>6</v>
      </c>
      <c r="D32" s="116" t="s">
        <v>11</v>
      </c>
      <c r="E32" s="115">
        <v>28</v>
      </c>
      <c r="F32" s="117" t="s">
        <v>68</v>
      </c>
      <c r="G32" s="118" t="s">
        <v>69</v>
      </c>
      <c r="H32" s="69">
        <f t="shared" si="0"/>
        <v>6912.175257582281</v>
      </c>
      <c r="I32" s="69">
        <f>'Adjusted RES'!I33*1000/'Actual Expenditures'!$H32</f>
        <v>1525.3631538899172</v>
      </c>
      <c r="J32" s="69">
        <f>'Adjusted RES'!J33*1000/'Actual Expenditures'!$H32</f>
        <v>552.1035335414173</v>
      </c>
      <c r="K32" s="69">
        <f>'Adjusted RES'!K33*1000/'Actual Expenditures'!$H32</f>
        <v>1506.8532604507197</v>
      </c>
      <c r="L32" s="69">
        <f>'Adjusted RES'!L33*1000/'Actual Expenditures'!$H32</f>
        <v>665.0249943429769</v>
      </c>
      <c r="M32" s="69">
        <f>'Adjusted RES'!M33*1000/'Actual Expenditures'!$H32</f>
        <v>537.2695843680938</v>
      </c>
      <c r="N32" s="69">
        <f>'Adjusted RES'!N33*1000/'Actual Expenditures'!$H32</f>
        <v>472.98292425093456</v>
      </c>
      <c r="O32" s="69">
        <f>'Adjusted RES'!O33*1000/'Actual Expenditures'!$H32</f>
        <v>446.08739458338</v>
      </c>
      <c r="P32" s="69">
        <f>'Adjusted RES'!P33*1000/'Actual Expenditures'!$H32</f>
        <v>292.8342768155634</v>
      </c>
      <c r="Q32" s="69">
        <f>'Adjusted RES'!Q33*1000/'Actual Expenditures'!$H32</f>
        <v>261.16053292680147</v>
      </c>
      <c r="R32" s="85">
        <f>'Adjusted RES'!R33*1000/'Actual Expenditures'!$H32</f>
        <v>652.4956024124756</v>
      </c>
      <c r="S32" s="26"/>
      <c r="T32" s="26"/>
      <c r="U32" s="26"/>
      <c r="V32" s="26"/>
      <c r="W32" s="26"/>
    </row>
    <row r="33" spans="1:23" ht="12.75">
      <c r="A33" s="79">
        <v>2</v>
      </c>
      <c r="B33" s="80" t="s">
        <v>43</v>
      </c>
      <c r="C33" s="115">
        <v>4</v>
      </c>
      <c r="D33" s="116" t="s">
        <v>49</v>
      </c>
      <c r="E33" s="115">
        <v>29</v>
      </c>
      <c r="F33" s="117" t="s">
        <v>70</v>
      </c>
      <c r="G33" s="118" t="s">
        <v>71</v>
      </c>
      <c r="H33" s="69">
        <f t="shared" si="0"/>
        <v>5919.390273882096</v>
      </c>
      <c r="I33" s="69">
        <f>'Adjusted RES'!I34*1000/'Actual Expenditures'!$H33</f>
        <v>1396.3272935223647</v>
      </c>
      <c r="J33" s="69">
        <f>'Adjusted RES'!J34*1000/'Actual Expenditures'!$H33</f>
        <v>520.9614809787121</v>
      </c>
      <c r="K33" s="69">
        <f>'Adjusted RES'!K34*1000/'Actual Expenditures'!$H33</f>
        <v>890.0688830123322</v>
      </c>
      <c r="L33" s="69">
        <f>'Adjusted RES'!L34*1000/'Actual Expenditures'!$H33</f>
        <v>520.1937803640885</v>
      </c>
      <c r="M33" s="69">
        <f>'Adjusted RES'!M34*1000/'Actual Expenditures'!$H33</f>
        <v>502.4602083610023</v>
      </c>
      <c r="N33" s="69">
        <f>'Adjusted RES'!N34*1000/'Actual Expenditures'!$H33</f>
        <v>402.79094087015085</v>
      </c>
      <c r="O33" s="69">
        <f>'Adjusted RES'!O34*1000/'Actual Expenditures'!$H33</f>
        <v>453.27562238850334</v>
      </c>
      <c r="P33" s="69">
        <f>'Adjusted RES'!P34*1000/'Actual Expenditures'!$H33</f>
        <v>304.2450444453496</v>
      </c>
      <c r="Q33" s="69">
        <f>'Adjusted RES'!Q34*1000/'Actual Expenditures'!$H33</f>
        <v>261.16053292680147</v>
      </c>
      <c r="R33" s="85">
        <f>'Adjusted RES'!R34*1000/'Actual Expenditures'!$H33</f>
        <v>667.9064870127911</v>
      </c>
      <c r="S33" s="26"/>
      <c r="T33" s="26"/>
      <c r="U33" s="26"/>
      <c r="V33" s="26"/>
      <c r="W33" s="26"/>
    </row>
    <row r="34" spans="1:23" ht="12.75">
      <c r="A34" s="79">
        <v>4</v>
      </c>
      <c r="B34" s="80" t="s">
        <v>14</v>
      </c>
      <c r="C34" s="115">
        <v>8</v>
      </c>
      <c r="D34" s="116" t="s">
        <v>18</v>
      </c>
      <c r="E34" s="115">
        <v>30</v>
      </c>
      <c r="F34" s="117" t="s">
        <v>72</v>
      </c>
      <c r="G34" s="118" t="s">
        <v>73</v>
      </c>
      <c r="H34" s="69">
        <f t="shared" si="0"/>
        <v>5894.218898207819</v>
      </c>
      <c r="I34" s="69">
        <f>'Adjusted RES'!I35*1000/'Actual Expenditures'!$H34</f>
        <v>1303.3836730997136</v>
      </c>
      <c r="J34" s="69">
        <f>'Adjusted RES'!J35*1000/'Actual Expenditures'!$H34</f>
        <v>460.3877060019716</v>
      </c>
      <c r="K34" s="69">
        <f>'Adjusted RES'!K35*1000/'Actual Expenditures'!$H34</f>
        <v>1065.1927777729118</v>
      </c>
      <c r="L34" s="69">
        <f>'Adjusted RES'!L35*1000/'Actual Expenditures'!$H34</f>
        <v>492.321014866153</v>
      </c>
      <c r="M34" s="69">
        <f>'Adjusted RES'!M35*1000/'Actual Expenditures'!$H34</f>
        <v>711.601299078436</v>
      </c>
      <c r="N34" s="69">
        <f>'Adjusted RES'!N35*1000/'Actual Expenditures'!$H34</f>
        <v>279.0788900692994</v>
      </c>
      <c r="O34" s="69">
        <f>'Adjusted RES'!O35*1000/'Actual Expenditures'!$H34</f>
        <v>431.22386468300226</v>
      </c>
      <c r="P34" s="69">
        <f>'Adjusted RES'!P35*1000/'Actual Expenditures'!$H34</f>
        <v>269.2395479825809</v>
      </c>
      <c r="Q34" s="69">
        <f>'Adjusted RES'!Q35*1000/'Actual Expenditures'!$H34</f>
        <v>261.1605329268015</v>
      </c>
      <c r="R34" s="85">
        <f>'Adjusted RES'!R35*1000/'Actual Expenditures'!$H34</f>
        <v>620.629591726949</v>
      </c>
      <c r="S34" s="26"/>
      <c r="T34" s="26"/>
      <c r="U34" s="26"/>
      <c r="V34" s="26"/>
      <c r="W34" s="26"/>
    </row>
    <row r="35" spans="1:23" ht="12.75">
      <c r="A35" s="79">
        <v>2</v>
      </c>
      <c r="B35" s="80" t="s">
        <v>43</v>
      </c>
      <c r="C35" s="115">
        <v>4</v>
      </c>
      <c r="D35" s="116" t="s">
        <v>49</v>
      </c>
      <c r="E35" s="115">
        <v>31</v>
      </c>
      <c r="F35" s="117" t="s">
        <v>74</v>
      </c>
      <c r="G35" s="118" t="s">
        <v>75</v>
      </c>
      <c r="H35" s="69">
        <f t="shared" si="0"/>
        <v>5718.889323479683</v>
      </c>
      <c r="I35" s="69">
        <f>'Adjusted RES'!I36*1000/'Actual Expenditures'!$H35</f>
        <v>1339.7463864358722</v>
      </c>
      <c r="J35" s="69">
        <f>'Adjusted RES'!J36*1000/'Actual Expenditures'!$H35</f>
        <v>520.1658148897114</v>
      </c>
      <c r="K35" s="69">
        <f>'Adjusted RES'!K36*1000/'Actual Expenditures'!$H35</f>
        <v>859.1270581782032</v>
      </c>
      <c r="L35" s="69">
        <f>'Adjusted RES'!L36*1000/'Actual Expenditures'!$H35</f>
        <v>444.19806480985613</v>
      </c>
      <c r="M35" s="69">
        <f>'Adjusted RES'!M36*1000/'Actual Expenditures'!$H35</f>
        <v>603.1974080758583</v>
      </c>
      <c r="N35" s="69">
        <f>'Adjusted RES'!N36*1000/'Actual Expenditures'!$H35</f>
        <v>309.3018638758168</v>
      </c>
      <c r="O35" s="69">
        <f>'Adjusted RES'!O36*1000/'Actual Expenditures'!$H35</f>
        <v>444.0953376096798</v>
      </c>
      <c r="P35" s="69">
        <f>'Adjusted RES'!P36*1000/'Actual Expenditures'!$H35</f>
        <v>289.6720371302844</v>
      </c>
      <c r="Q35" s="69">
        <f>'Adjusted RES'!Q36*1000/'Actual Expenditures'!$H35</f>
        <v>261.16053292680147</v>
      </c>
      <c r="R35" s="85">
        <f>'Adjusted RES'!R36*1000/'Actual Expenditures'!$H35</f>
        <v>648.2248195475996</v>
      </c>
      <c r="S35" s="26"/>
      <c r="T35" s="26"/>
      <c r="U35" s="26"/>
      <c r="V35" s="26"/>
      <c r="W35" s="26"/>
    </row>
    <row r="36" spans="1:23" ht="12.75">
      <c r="A36" s="79">
        <v>4</v>
      </c>
      <c r="B36" s="80" t="s">
        <v>14</v>
      </c>
      <c r="C36" s="115">
        <v>8</v>
      </c>
      <c r="D36" s="116" t="s">
        <v>18</v>
      </c>
      <c r="E36" s="115">
        <v>32</v>
      </c>
      <c r="F36" s="117" t="s">
        <v>76</v>
      </c>
      <c r="G36" s="118" t="s">
        <v>77</v>
      </c>
      <c r="H36" s="69">
        <f t="shared" si="0"/>
        <v>5606.602896162463</v>
      </c>
      <c r="I36" s="69">
        <f>'Adjusted RES'!I37*1000/'Actual Expenditures'!$H36</f>
        <v>1560.122506567146</v>
      </c>
      <c r="J36" s="69">
        <f>'Adjusted RES'!J37*1000/'Actual Expenditures'!$H36</f>
        <v>484.0564880667528</v>
      </c>
      <c r="K36" s="69">
        <f>'Adjusted RES'!K37*1000/'Actual Expenditures'!$H36</f>
        <v>594.7833244221817</v>
      </c>
      <c r="L36" s="69">
        <f>'Adjusted RES'!L37*1000/'Actual Expenditures'!$H36</f>
        <v>449.22954915087143</v>
      </c>
      <c r="M36" s="69">
        <f>'Adjusted RES'!M37*1000/'Actual Expenditures'!$H36</f>
        <v>364.3403071014513</v>
      </c>
      <c r="N36" s="69">
        <f>'Adjusted RES'!N37*1000/'Actual Expenditures'!$H36</f>
        <v>448.41653584037266</v>
      </c>
      <c r="O36" s="69">
        <f>'Adjusted RES'!O37*1000/'Actual Expenditures'!$H36</f>
        <v>457.30546114873704</v>
      </c>
      <c r="P36" s="69">
        <f>'Adjusted RES'!P37*1000/'Actual Expenditures'!$H36</f>
        <v>310.6421084957903</v>
      </c>
      <c r="Q36" s="69">
        <f>'Adjusted RES'!Q37*1000/'Actual Expenditures'!$H36</f>
        <v>261.16053292680147</v>
      </c>
      <c r="R36" s="85">
        <f>'Adjusted RES'!R37*1000/'Actual Expenditures'!$H36</f>
        <v>676.5460824423594</v>
      </c>
      <c r="S36" s="26"/>
      <c r="T36" s="26"/>
      <c r="U36" s="26"/>
      <c r="V36" s="26"/>
      <c r="W36" s="26"/>
    </row>
    <row r="37" spans="1:23" ht="12.75">
      <c r="A37" s="79">
        <v>1</v>
      </c>
      <c r="B37" s="80" t="s">
        <v>28</v>
      </c>
      <c r="C37" s="115">
        <v>1</v>
      </c>
      <c r="D37" s="116" t="s">
        <v>29</v>
      </c>
      <c r="E37" s="115">
        <v>33</v>
      </c>
      <c r="F37" s="117" t="s">
        <v>78</v>
      </c>
      <c r="G37" s="118" t="s">
        <v>79</v>
      </c>
      <c r="H37" s="69">
        <f t="shared" si="0"/>
        <v>5388.882597083878</v>
      </c>
      <c r="I37" s="69">
        <f>'Adjusted RES'!I38*1000/'Actual Expenditures'!$H37</f>
        <v>1423.6273168351668</v>
      </c>
      <c r="J37" s="69">
        <f>'Adjusted RES'!J38*1000/'Actual Expenditures'!$H37</f>
        <v>495.78990796972477</v>
      </c>
      <c r="K37" s="69">
        <f>'Adjusted RES'!K38*1000/'Actual Expenditures'!$H37</f>
        <v>584.0153743028528</v>
      </c>
      <c r="L37" s="69">
        <f>'Adjusted RES'!L38*1000/'Actual Expenditures'!$H37</f>
        <v>477.2368204519782</v>
      </c>
      <c r="M37" s="69">
        <f>'Adjusted RES'!M38*1000/'Actual Expenditures'!$H37</f>
        <v>389.32617177664434</v>
      </c>
      <c r="N37" s="69">
        <f>'Adjusted RES'!N38*1000/'Actual Expenditures'!$H37</f>
        <v>289.18453244972153</v>
      </c>
      <c r="O37" s="69">
        <f>'Adjusted RES'!O38*1000/'Actual Expenditures'!$H37</f>
        <v>462.38823634025067</v>
      </c>
      <c r="P37" s="69">
        <f>'Adjusted RES'!P38*1000/'Actual Expenditures'!$H37</f>
        <v>318.710629443814</v>
      </c>
      <c r="Q37" s="69">
        <f>'Adjusted RES'!Q38*1000/'Actual Expenditures'!$H37</f>
        <v>261.1605329268015</v>
      </c>
      <c r="R37" s="85">
        <f>'Adjusted RES'!R38*1000/'Actual Expenditures'!$H37</f>
        <v>687.4430745869231</v>
      </c>
      <c r="S37" s="26"/>
      <c r="T37" s="26"/>
      <c r="U37" s="26"/>
      <c r="V37" s="26"/>
      <c r="W37" s="26"/>
    </row>
    <row r="38" spans="1:23" ht="12.75">
      <c r="A38" s="79">
        <v>1</v>
      </c>
      <c r="B38" s="80" t="s">
        <v>28</v>
      </c>
      <c r="C38" s="115">
        <v>2</v>
      </c>
      <c r="D38" s="116" t="s">
        <v>80</v>
      </c>
      <c r="E38" s="115">
        <v>34</v>
      </c>
      <c r="F38" s="117" t="s">
        <v>81</v>
      </c>
      <c r="G38" s="118" t="s">
        <v>82</v>
      </c>
      <c r="H38" s="69">
        <f t="shared" si="0"/>
        <v>5916.244663248879</v>
      </c>
      <c r="I38" s="69">
        <f>'Adjusted RES'!I39*1000/'Actual Expenditures'!$H38</f>
        <v>1584.8364051857836</v>
      </c>
      <c r="J38" s="69">
        <f>'Adjusted RES'!J39*1000/'Actual Expenditures'!$H38</f>
        <v>537.3892268821528</v>
      </c>
      <c r="K38" s="69">
        <f>'Adjusted RES'!K39*1000/'Actual Expenditures'!$H38</f>
        <v>721.6237135162231</v>
      </c>
      <c r="L38" s="69">
        <f>'Adjusted RES'!L39*1000/'Actual Expenditures'!$H38</f>
        <v>501.14924975010047</v>
      </c>
      <c r="M38" s="69">
        <f>'Adjusted RES'!M39*1000/'Actual Expenditures'!$H38</f>
        <v>309.39992096002175</v>
      </c>
      <c r="N38" s="69">
        <f>'Adjusted RES'!N39*1000/'Actual Expenditures'!$H38</f>
        <v>404.2006782797417</v>
      </c>
      <c r="O38" s="69">
        <f>'Adjusted RES'!O39*1000/'Actual Expenditures'!$H38</f>
        <v>489.4298899975894</v>
      </c>
      <c r="P38" s="69">
        <f>'Adjusted RES'!P39*1000/'Actual Expenditures'!$H38</f>
        <v>361.63720809079643</v>
      </c>
      <c r="Q38" s="69">
        <f>'Adjusted RES'!Q39*1000/'Actual Expenditures'!$H38</f>
        <v>261.16053292680147</v>
      </c>
      <c r="R38" s="85">
        <f>'Adjusted RES'!R39*1000/'Actual Expenditures'!$H38</f>
        <v>745.4178376596685</v>
      </c>
      <c r="S38" s="26"/>
      <c r="T38" s="26"/>
      <c r="U38" s="26"/>
      <c r="V38" s="26"/>
      <c r="W38" s="26"/>
    </row>
    <row r="39" spans="1:23" ht="12.75">
      <c r="A39" s="79">
        <v>4</v>
      </c>
      <c r="B39" s="80" t="s">
        <v>14</v>
      </c>
      <c r="C39" s="115">
        <v>8</v>
      </c>
      <c r="D39" s="116" t="s">
        <v>18</v>
      </c>
      <c r="E39" s="115">
        <v>35</v>
      </c>
      <c r="F39" s="117" t="s">
        <v>83</v>
      </c>
      <c r="G39" s="118" t="s">
        <v>84</v>
      </c>
      <c r="H39" s="69">
        <f t="shared" si="0"/>
        <v>6580.626994767577</v>
      </c>
      <c r="I39" s="69">
        <f>'Adjusted RES'!I40*1000/'Actual Expenditures'!$H39</f>
        <v>1624.2080138291615</v>
      </c>
      <c r="J39" s="69">
        <f>'Adjusted RES'!J40*1000/'Actual Expenditures'!$H39</f>
        <v>502.44081648464345</v>
      </c>
      <c r="K39" s="69">
        <f>'Adjusted RES'!K40*1000/'Actual Expenditures'!$H39</f>
        <v>1320.355988936171</v>
      </c>
      <c r="L39" s="69">
        <f>'Adjusted RES'!L40*1000/'Actual Expenditures'!$H39</f>
        <v>511.7779326086292</v>
      </c>
      <c r="M39" s="69">
        <f>'Adjusted RES'!M40*1000/'Actual Expenditures'!$H39</f>
        <v>566.1060991175916</v>
      </c>
      <c r="N39" s="69">
        <f>'Adjusted RES'!N40*1000/'Actual Expenditures'!$H39</f>
        <v>401.91854277021696</v>
      </c>
      <c r="O39" s="69">
        <f>'Adjusted RES'!O40*1000/'Actual Expenditures'!$H39</f>
        <v>446.34985655571444</v>
      </c>
      <c r="P39" s="69">
        <f>'Adjusted RES'!P40*1000/'Actual Expenditures'!$H39</f>
        <v>293.2509153333116</v>
      </c>
      <c r="Q39" s="69">
        <f>'Adjusted RES'!Q40*1000/'Actual Expenditures'!$H39</f>
        <v>261.16053292680147</v>
      </c>
      <c r="R39" s="85">
        <f>'Adjusted RES'!R40*1000/'Actual Expenditures'!$H39</f>
        <v>653.058296205337</v>
      </c>
      <c r="S39" s="26"/>
      <c r="T39" s="26"/>
      <c r="U39" s="26"/>
      <c r="V39" s="26"/>
      <c r="W39" s="26"/>
    </row>
    <row r="40" spans="1:23" ht="12.75">
      <c r="A40" s="79">
        <v>1</v>
      </c>
      <c r="B40" s="80" t="s">
        <v>28</v>
      </c>
      <c r="C40" s="115">
        <v>2</v>
      </c>
      <c r="D40" s="116" t="s">
        <v>80</v>
      </c>
      <c r="E40" s="115">
        <v>36</v>
      </c>
      <c r="F40" s="117" t="s">
        <v>85</v>
      </c>
      <c r="G40" s="118" t="s">
        <v>86</v>
      </c>
      <c r="H40" s="69">
        <f t="shared" si="0"/>
        <v>6161.507305737275</v>
      </c>
      <c r="I40" s="69">
        <f>'Adjusted RES'!I41*1000/'Actual Expenditures'!$H40</f>
        <v>1462.6646102492032</v>
      </c>
      <c r="J40" s="69">
        <f>'Adjusted RES'!J41*1000/'Actual Expenditures'!$H40</f>
        <v>556.8958332538945</v>
      </c>
      <c r="K40" s="69">
        <f>'Adjusted RES'!K41*1000/'Actual Expenditures'!$H40</f>
        <v>1161.2691581630359</v>
      </c>
      <c r="L40" s="69">
        <f>'Adjusted RES'!L41*1000/'Actual Expenditures'!$H40</f>
        <v>541.9997776207938</v>
      </c>
      <c r="M40" s="69">
        <f>'Adjusted RES'!M41*1000/'Actual Expenditures'!$H40</f>
        <v>267.3432511319788</v>
      </c>
      <c r="N40" s="69">
        <f>'Adjusted RES'!N41*1000/'Actual Expenditures'!$H40</f>
        <v>403.97609218332</v>
      </c>
      <c r="O40" s="69">
        <f>'Adjusted RES'!O41*1000/'Actual Expenditures'!$H40</f>
        <v>470.34712050816324</v>
      </c>
      <c r="P40" s="69">
        <f>'Adjusted RES'!P41*1000/'Actual Expenditures'!$H40</f>
        <v>331.3447557256365</v>
      </c>
      <c r="Q40" s="69">
        <f>'Adjusted RES'!Q41*1000/'Actual Expenditures'!$H40</f>
        <v>261.16053292680147</v>
      </c>
      <c r="R40" s="85">
        <f>'Adjusted RES'!R41*1000/'Actual Expenditures'!$H40</f>
        <v>704.5061739744466</v>
      </c>
      <c r="S40" s="26"/>
      <c r="T40" s="26"/>
      <c r="U40" s="26"/>
      <c r="V40" s="26"/>
      <c r="W40" s="26"/>
    </row>
    <row r="41" spans="1:23" ht="12.75">
      <c r="A41" s="79">
        <v>3</v>
      </c>
      <c r="B41" s="80" t="s">
        <v>10</v>
      </c>
      <c r="C41" s="115">
        <v>5</v>
      </c>
      <c r="D41" s="116" t="s">
        <v>32</v>
      </c>
      <c r="E41" s="115">
        <v>37</v>
      </c>
      <c r="F41" s="117" t="s">
        <v>87</v>
      </c>
      <c r="G41" s="118" t="s">
        <v>88</v>
      </c>
      <c r="H41" s="69">
        <f t="shared" si="0"/>
        <v>6222.740146720999</v>
      </c>
      <c r="I41" s="69">
        <f>'Adjusted RES'!I42*1000/'Actual Expenditures'!$H41</f>
        <v>1477.7760869173142</v>
      </c>
      <c r="J41" s="69">
        <f>'Adjusted RES'!J42*1000/'Actual Expenditures'!$H41</f>
        <v>516.8060356146993</v>
      </c>
      <c r="K41" s="69">
        <f>'Adjusted RES'!K42*1000/'Actual Expenditures'!$H41</f>
        <v>1126.7860723721599</v>
      </c>
      <c r="L41" s="69">
        <f>'Adjusted RES'!L42*1000/'Actual Expenditures'!$H41</f>
        <v>566.762516494517</v>
      </c>
      <c r="M41" s="69">
        <f>'Adjusted RES'!M42*1000/'Actual Expenditures'!$H41</f>
        <v>429.85455617383076</v>
      </c>
      <c r="N41" s="69">
        <f>'Adjusted RES'!N42*1000/'Actual Expenditures'!$H41</f>
        <v>409.38564661461254</v>
      </c>
      <c r="O41" s="69">
        <f>'Adjusted RES'!O42*1000/'Actual Expenditures'!$H41</f>
        <v>455.1316639664694</v>
      </c>
      <c r="P41" s="69">
        <f>'Adjusted RES'!P42*1000/'Actual Expenditures'!$H41</f>
        <v>307.19136998365514</v>
      </c>
      <c r="Q41" s="69">
        <f>'Adjusted RES'!Q42*1000/'Actual Expenditures'!$H41</f>
        <v>261.1605329268015</v>
      </c>
      <c r="R41" s="85">
        <f>'Adjusted RES'!R42*1000/'Actual Expenditures'!$H41</f>
        <v>671.8856656569398</v>
      </c>
      <c r="S41" s="26"/>
      <c r="T41" s="26"/>
      <c r="U41" s="26"/>
      <c r="V41" s="26"/>
      <c r="W41" s="26"/>
    </row>
    <row r="42" spans="1:23" ht="12.75">
      <c r="A42" s="79">
        <v>2</v>
      </c>
      <c r="B42" s="80" t="s">
        <v>43</v>
      </c>
      <c r="C42" s="115">
        <v>4</v>
      </c>
      <c r="D42" s="116" t="s">
        <v>49</v>
      </c>
      <c r="E42" s="115">
        <v>38</v>
      </c>
      <c r="F42" s="117" t="s">
        <v>89</v>
      </c>
      <c r="G42" s="118" t="s">
        <v>90</v>
      </c>
      <c r="H42" s="69">
        <f t="shared" si="0"/>
        <v>6343.781449732529</v>
      </c>
      <c r="I42" s="69">
        <f>'Adjusted RES'!I43*1000/'Actual Expenditures'!$H42</f>
        <v>1308.7542273956437</v>
      </c>
      <c r="J42" s="69">
        <f>'Adjusted RES'!J43*1000/'Actual Expenditures'!$H42</f>
        <v>540.6860425721354</v>
      </c>
      <c r="K42" s="69">
        <f>'Adjusted RES'!K43*1000/'Actual Expenditures'!$H42</f>
        <v>1160.8018433198467</v>
      </c>
      <c r="L42" s="69">
        <f>'Adjusted RES'!L43*1000/'Actual Expenditures'!$H42</f>
        <v>455.2561650905743</v>
      </c>
      <c r="M42" s="69">
        <f>'Adjusted RES'!M43*1000/'Actual Expenditures'!$H42</f>
        <v>1005.434168386672</v>
      </c>
      <c r="N42" s="69">
        <f>'Adjusted RES'!N43*1000/'Actual Expenditures'!$H42</f>
        <v>271.25425101635165</v>
      </c>
      <c r="O42" s="69">
        <f>'Adjusted RES'!O43*1000/'Actual Expenditures'!$H42</f>
        <v>435.31176668848997</v>
      </c>
      <c r="P42" s="69">
        <f>'Adjusted RES'!P43*1000/'Actual Expenditures'!$H42</f>
        <v>275.7287830405893</v>
      </c>
      <c r="Q42" s="69">
        <f>'Adjusted RES'!Q43*1000/'Actual Expenditures'!$H42</f>
        <v>261.1605329268015</v>
      </c>
      <c r="R42" s="85">
        <f>'Adjusted RES'!R43*1000/'Actual Expenditures'!$H42</f>
        <v>629.3936692954239</v>
      </c>
      <c r="S42" s="26"/>
      <c r="T42" s="26"/>
      <c r="U42" s="26"/>
      <c r="V42" s="26"/>
      <c r="W42" s="26"/>
    </row>
    <row r="43" spans="1:23" ht="12.75">
      <c r="A43" s="79">
        <v>2</v>
      </c>
      <c r="B43" s="80" t="s">
        <v>43</v>
      </c>
      <c r="C43" s="115">
        <v>3</v>
      </c>
      <c r="D43" s="116" t="s">
        <v>44</v>
      </c>
      <c r="E43" s="115">
        <v>39</v>
      </c>
      <c r="F43" s="117" t="s">
        <v>91</v>
      </c>
      <c r="G43" s="118" t="s">
        <v>92</v>
      </c>
      <c r="H43" s="69">
        <f t="shared" si="0"/>
        <v>5926.191157264974</v>
      </c>
      <c r="I43" s="69">
        <f>'Adjusted RES'!I44*1000/'Actual Expenditures'!$H43</f>
        <v>1499.3009226832764</v>
      </c>
      <c r="J43" s="69">
        <f>'Adjusted RES'!J44*1000/'Actual Expenditures'!$H43</f>
        <v>550.5500543590333</v>
      </c>
      <c r="K43" s="69">
        <f>'Adjusted RES'!K44*1000/'Actual Expenditures'!$H43</f>
        <v>855.4467209286306</v>
      </c>
      <c r="L43" s="69">
        <f>'Adjusted RES'!L44*1000/'Actual Expenditures'!$H43</f>
        <v>507.0629881613012</v>
      </c>
      <c r="M43" s="69">
        <f>'Adjusted RES'!M44*1000/'Actual Expenditures'!$H43</f>
        <v>374.47414889822556</v>
      </c>
      <c r="N43" s="69">
        <f>'Adjusted RES'!N44*1000/'Actual Expenditures'!$H43</f>
        <v>386.44326320161764</v>
      </c>
      <c r="O43" s="69">
        <f>'Adjusted RES'!O44*1000/'Actual Expenditures'!$H43</f>
        <v>467.29395719493897</v>
      </c>
      <c r="P43" s="69">
        <f>'Adjusted RES'!P44*1000/'Actual Expenditures'!$H43</f>
        <v>326.4980900317418</v>
      </c>
      <c r="Q43" s="69">
        <f>'Adjusted RES'!Q44*1000/'Actual Expenditures'!$H43</f>
        <v>261.16053292680147</v>
      </c>
      <c r="R43" s="85">
        <f>'Adjusted RES'!R44*1000/'Actual Expenditures'!$H43</f>
        <v>697.9604788794077</v>
      </c>
      <c r="S43" s="26"/>
      <c r="T43" s="26"/>
      <c r="U43" s="26"/>
      <c r="V43" s="26"/>
      <c r="W43" s="26"/>
    </row>
    <row r="44" spans="1:23" ht="12.75">
      <c r="A44" s="79">
        <v>3</v>
      </c>
      <c r="B44" s="80" t="s">
        <v>10</v>
      </c>
      <c r="C44" s="115">
        <v>7</v>
      </c>
      <c r="D44" s="116" t="s">
        <v>21</v>
      </c>
      <c r="E44" s="115">
        <v>40</v>
      </c>
      <c r="F44" s="117" t="s">
        <v>93</v>
      </c>
      <c r="G44" s="118" t="s">
        <v>94</v>
      </c>
      <c r="H44" s="69">
        <f t="shared" si="0"/>
        <v>6168.815109268008</v>
      </c>
      <c r="I44" s="69">
        <f>'Adjusted RES'!I45*1000/'Actual Expenditures'!$H44</f>
        <v>1477.24854999443</v>
      </c>
      <c r="J44" s="69">
        <f>'Adjusted RES'!J45*1000/'Actual Expenditures'!$H44</f>
        <v>522.8434856405783</v>
      </c>
      <c r="K44" s="69">
        <f>'Adjusted RES'!K45*1000/'Actual Expenditures'!$H44</f>
        <v>1070.075828443412</v>
      </c>
      <c r="L44" s="69">
        <f>'Adjusted RES'!L45*1000/'Actual Expenditures'!$H44</f>
        <v>515.6158279960075</v>
      </c>
      <c r="M44" s="69">
        <f>'Adjusted RES'!M45*1000/'Actual Expenditures'!$H44</f>
        <v>573.0804979357931</v>
      </c>
      <c r="N44" s="69">
        <f>'Adjusted RES'!N45*1000/'Actual Expenditures'!$H44</f>
        <v>363.77130185252923</v>
      </c>
      <c r="O44" s="69">
        <f>'Adjusted RES'!O45*1000/'Actual Expenditures'!$H44</f>
        <v>444.73509218131295</v>
      </c>
      <c r="P44" s="69">
        <f>'Adjusted RES'!P45*1000/'Actual Expenditures'!$H44</f>
        <v>290.68759909561277</v>
      </c>
      <c r="Q44" s="69">
        <f>'Adjusted RES'!Q45*1000/'Actual Expenditures'!$H44</f>
        <v>261.16053292680147</v>
      </c>
      <c r="R44" s="85">
        <f>'Adjusted RES'!R45*1000/'Actual Expenditures'!$H44</f>
        <v>649.5963932015308</v>
      </c>
      <c r="S44" s="26"/>
      <c r="T44" s="26"/>
      <c r="U44" s="26"/>
      <c r="V44" s="26"/>
      <c r="W44" s="26"/>
    </row>
    <row r="45" spans="1:23" ht="12.75">
      <c r="A45" s="79">
        <v>4</v>
      </c>
      <c r="B45" s="80" t="s">
        <v>14</v>
      </c>
      <c r="C45" s="115">
        <v>9</v>
      </c>
      <c r="D45" s="116" t="s">
        <v>15</v>
      </c>
      <c r="E45" s="115">
        <v>41</v>
      </c>
      <c r="F45" s="117" t="s">
        <v>95</v>
      </c>
      <c r="G45" s="118" t="s">
        <v>96</v>
      </c>
      <c r="H45" s="69">
        <f t="shared" si="0"/>
        <v>5711.788360493219</v>
      </c>
      <c r="I45" s="69">
        <f>'Adjusted RES'!I46*1000/'Actual Expenditures'!$H45</f>
        <v>1434.6630251939523</v>
      </c>
      <c r="J45" s="69">
        <f>'Adjusted RES'!J46*1000/'Actual Expenditures'!$H45</f>
        <v>519.1255674231197</v>
      </c>
      <c r="K45" s="69">
        <f>'Adjusted RES'!K46*1000/'Actual Expenditures'!$H45</f>
        <v>864.3504754405927</v>
      </c>
      <c r="L45" s="69">
        <f>'Adjusted RES'!L46*1000/'Actual Expenditures'!$H45</f>
        <v>477.528912683398</v>
      </c>
      <c r="M45" s="69">
        <f>'Adjusted RES'!M46*1000/'Actual Expenditures'!$H45</f>
        <v>417.360095133894</v>
      </c>
      <c r="N45" s="69">
        <f>'Adjusted RES'!N46*1000/'Actual Expenditures'!$H45</f>
        <v>307.9968612973179</v>
      </c>
      <c r="O45" s="69">
        <f>'Adjusted RES'!O46*1000/'Actual Expenditures'!$H45</f>
        <v>454.15819373325724</v>
      </c>
      <c r="P45" s="69">
        <f>'Adjusted RES'!P46*1000/'Actual Expenditures'!$H45</f>
        <v>305.64605966143887</v>
      </c>
      <c r="Q45" s="69">
        <f>'Adjusted RES'!Q46*1000/'Actual Expenditures'!$H45</f>
        <v>261.16053292680147</v>
      </c>
      <c r="R45" s="85">
        <f>'Adjusted RES'!R46*1000/'Actual Expenditures'!$H45</f>
        <v>669.7986369994474</v>
      </c>
      <c r="S45" s="26"/>
      <c r="T45" s="26"/>
      <c r="U45" s="26"/>
      <c r="V45" s="26"/>
      <c r="W45" s="26"/>
    </row>
    <row r="46" spans="1:23" ht="12.75">
      <c r="A46" s="79">
        <v>1</v>
      </c>
      <c r="B46" s="80" t="s">
        <v>28</v>
      </c>
      <c r="C46" s="115">
        <v>2</v>
      </c>
      <c r="D46" s="116" t="s">
        <v>80</v>
      </c>
      <c r="E46" s="115">
        <v>42</v>
      </c>
      <c r="F46" s="117" t="s">
        <v>97</v>
      </c>
      <c r="G46" s="118" t="s">
        <v>98</v>
      </c>
      <c r="H46" s="69">
        <f t="shared" si="0"/>
        <v>5709.311375697158</v>
      </c>
      <c r="I46" s="69">
        <f>'Adjusted RES'!I47*1000/'Actual Expenditures'!$H46</f>
        <v>1347.926048644291</v>
      </c>
      <c r="J46" s="69">
        <f>'Adjusted RES'!J47*1000/'Actual Expenditures'!$H46</f>
        <v>524.7394712534306</v>
      </c>
      <c r="K46" s="69">
        <f>'Adjusted RES'!K47*1000/'Actual Expenditures'!$H46</f>
        <v>853.0130771604258</v>
      </c>
      <c r="L46" s="69">
        <f>'Adjusted RES'!L47*1000/'Actual Expenditures'!$H46</f>
        <v>512.9620275353747</v>
      </c>
      <c r="M46" s="69">
        <f>'Adjusted RES'!M47*1000/'Actual Expenditures'!$H46</f>
        <v>333.76210922886924</v>
      </c>
      <c r="N46" s="69">
        <f>'Adjusted RES'!N47*1000/'Actual Expenditures'!$H46</f>
        <v>398.07369502668837</v>
      </c>
      <c r="O46" s="69">
        <f>'Adjusted RES'!O47*1000/'Actual Expenditures'!$H46</f>
        <v>464.3184489795117</v>
      </c>
      <c r="P46" s="69">
        <f>'Adjusted RES'!P47*1000/'Actual Expenditures'!$H46</f>
        <v>321.7746959286</v>
      </c>
      <c r="Q46" s="69">
        <f>'Adjusted RES'!Q47*1000/'Actual Expenditures'!$H46</f>
        <v>261.16053292680147</v>
      </c>
      <c r="R46" s="85">
        <f>'Adjusted RES'!R47*1000/'Actual Expenditures'!$H46</f>
        <v>691.5812690131656</v>
      </c>
      <c r="S46" s="26"/>
      <c r="T46" s="26"/>
      <c r="U46" s="26"/>
      <c r="V46" s="26"/>
      <c r="W46" s="26"/>
    </row>
    <row r="47" spans="1:23" ht="12.75">
      <c r="A47" s="79">
        <v>1</v>
      </c>
      <c r="B47" s="80" t="s">
        <v>28</v>
      </c>
      <c r="C47" s="115">
        <v>1</v>
      </c>
      <c r="D47" s="116" t="s">
        <v>29</v>
      </c>
      <c r="E47" s="115">
        <v>44</v>
      </c>
      <c r="F47" s="117" t="s">
        <v>99</v>
      </c>
      <c r="G47" s="118" t="s">
        <v>100</v>
      </c>
      <c r="H47" s="69">
        <f t="shared" si="0"/>
        <v>5700.034038374448</v>
      </c>
      <c r="I47" s="69">
        <f>'Adjusted RES'!I48*1000/'Actual Expenditures'!$H47</f>
        <v>1307.0546148831415</v>
      </c>
      <c r="J47" s="69">
        <f>'Adjusted RES'!J48*1000/'Actual Expenditures'!$H47</f>
        <v>562.4157114637543</v>
      </c>
      <c r="K47" s="69">
        <f>'Adjusted RES'!K48*1000/'Actual Expenditures'!$H47</f>
        <v>910.1788955257082</v>
      </c>
      <c r="L47" s="69">
        <f>'Adjusted RES'!L48*1000/'Actual Expenditures'!$H47</f>
        <v>551.6781736207072</v>
      </c>
      <c r="M47" s="69">
        <f>'Adjusted RES'!M48*1000/'Actual Expenditures'!$H47</f>
        <v>281.7944621976911</v>
      </c>
      <c r="N47" s="69">
        <f>'Adjusted RES'!N48*1000/'Actual Expenditures'!$H47</f>
        <v>369.2109221027526</v>
      </c>
      <c r="O47" s="69">
        <f>'Adjusted RES'!O48*1000/'Actual Expenditures'!$H47</f>
        <v>459.8516950400361</v>
      </c>
      <c r="P47" s="69">
        <f>'Adjusted RES'!P48*1000/'Actual Expenditures'!$H47</f>
        <v>314.684062097204</v>
      </c>
      <c r="Q47" s="69">
        <f>'Adjusted RES'!Q48*1000/'Actual Expenditures'!$H47</f>
        <v>261.16053292680147</v>
      </c>
      <c r="R47" s="85">
        <f>'Adjusted RES'!R48*1000/'Actual Expenditures'!$H47</f>
        <v>682.0049685166508</v>
      </c>
      <c r="S47" s="26"/>
      <c r="T47" s="26"/>
      <c r="U47" s="26"/>
      <c r="V47" s="26"/>
      <c r="W47" s="26"/>
    </row>
    <row r="48" spans="1:23" ht="12.75">
      <c r="A48" s="79">
        <v>3</v>
      </c>
      <c r="B48" s="80" t="s">
        <v>10</v>
      </c>
      <c r="C48" s="115">
        <v>5</v>
      </c>
      <c r="D48" s="116" t="s">
        <v>32</v>
      </c>
      <c r="E48" s="115">
        <v>45</v>
      </c>
      <c r="F48" s="117" t="s">
        <v>101</v>
      </c>
      <c r="G48" s="118" t="s">
        <v>102</v>
      </c>
      <c r="H48" s="69">
        <f t="shared" si="0"/>
        <v>6401.320704478912</v>
      </c>
      <c r="I48" s="69">
        <f>'Adjusted RES'!I49*1000/'Actual Expenditures'!$H48</f>
        <v>1487.113033975956</v>
      </c>
      <c r="J48" s="69">
        <f>'Adjusted RES'!J49*1000/'Actual Expenditures'!$H48</f>
        <v>527.5620209997298</v>
      </c>
      <c r="K48" s="69">
        <f>'Adjusted RES'!K49*1000/'Actual Expenditures'!$H48</f>
        <v>1233.216207919336</v>
      </c>
      <c r="L48" s="69">
        <f>'Adjusted RES'!L49*1000/'Actual Expenditures'!$H48</f>
        <v>588.2146437911939</v>
      </c>
      <c r="M48" s="69">
        <f>'Adjusted RES'!M49*1000/'Actual Expenditures'!$H48</f>
        <v>459.1331659314469</v>
      </c>
      <c r="N48" s="69">
        <f>'Adjusted RES'!N49*1000/'Actual Expenditures'!$H48</f>
        <v>419.2941045494094</v>
      </c>
      <c r="O48" s="69">
        <f>'Adjusted RES'!O49*1000/'Actual Expenditures'!$H48</f>
        <v>453.31786009452264</v>
      </c>
      <c r="P48" s="69">
        <f>'Adjusted RES'!P49*1000/'Actual Expenditures'!$H48</f>
        <v>304.31209360707186</v>
      </c>
      <c r="Q48" s="69">
        <f>'Adjusted RES'!Q49*1000/'Actual Expenditures'!$H48</f>
        <v>261.16053292680147</v>
      </c>
      <c r="R48" s="85">
        <f>'Adjusted RES'!R49*1000/'Actual Expenditures'!$H48</f>
        <v>667.9970406834443</v>
      </c>
      <c r="S48" s="26"/>
      <c r="T48" s="26"/>
      <c r="U48" s="26"/>
      <c r="V48" s="26"/>
      <c r="W48" s="26"/>
    </row>
    <row r="49" spans="1:23" ht="12.75">
      <c r="A49" s="79">
        <v>2</v>
      </c>
      <c r="B49" s="80" t="s">
        <v>43</v>
      </c>
      <c r="C49" s="115">
        <v>4</v>
      </c>
      <c r="D49" s="116" t="s">
        <v>49</v>
      </c>
      <c r="E49" s="115">
        <v>46</v>
      </c>
      <c r="F49" s="117" t="s">
        <v>103</v>
      </c>
      <c r="G49" s="118" t="s">
        <v>104</v>
      </c>
      <c r="H49" s="69">
        <f t="shared" si="0"/>
        <v>5842.526716789128</v>
      </c>
      <c r="I49" s="69">
        <f>'Adjusted RES'!I50*1000/'Actual Expenditures'!$H49</f>
        <v>1325.2269971749008</v>
      </c>
      <c r="J49" s="69">
        <f>'Adjusted RES'!J50*1000/'Actual Expenditures'!$H49</f>
        <v>491.8081642407512</v>
      </c>
      <c r="K49" s="69">
        <f>'Adjusted RES'!K50*1000/'Actual Expenditures'!$H49</f>
        <v>873.725212179152</v>
      </c>
      <c r="L49" s="69">
        <f>'Adjusted RES'!L50*1000/'Actual Expenditures'!$H49</f>
        <v>444.8860305501611</v>
      </c>
      <c r="M49" s="69">
        <f>'Adjusted RES'!M50*1000/'Actual Expenditures'!$H49</f>
        <v>865.4967744199381</v>
      </c>
      <c r="N49" s="69">
        <f>'Adjusted RES'!N50*1000/'Actual Expenditures'!$H49</f>
        <v>256.8055128593208</v>
      </c>
      <c r="O49" s="69">
        <f>'Adjusted RES'!O50*1000/'Actual Expenditures'!$H49</f>
        <v>431.7151616115576</v>
      </c>
      <c r="P49" s="69">
        <f>'Adjusted RES'!P50*1000/'Actual Expenditures'!$H49</f>
        <v>270.01944467491694</v>
      </c>
      <c r="Q49" s="69">
        <f>'Adjusted RES'!Q50*1000/'Actual Expenditures'!$H49</f>
        <v>261.16053292680147</v>
      </c>
      <c r="R49" s="85">
        <f>'Adjusted RES'!R50*1000/'Actual Expenditures'!$H49</f>
        <v>621.6828861516278</v>
      </c>
      <c r="S49" s="26"/>
      <c r="T49" s="26"/>
      <c r="U49" s="26"/>
      <c r="V49" s="26"/>
      <c r="W49" s="26"/>
    </row>
    <row r="50" spans="1:23" ht="12.75">
      <c r="A50" s="79">
        <v>3</v>
      </c>
      <c r="B50" s="80" t="s">
        <v>10</v>
      </c>
      <c r="C50" s="115">
        <v>6</v>
      </c>
      <c r="D50" s="116" t="s">
        <v>11</v>
      </c>
      <c r="E50" s="115">
        <v>47</v>
      </c>
      <c r="F50" s="117" t="s">
        <v>105</v>
      </c>
      <c r="G50" s="118" t="s">
        <v>106</v>
      </c>
      <c r="H50" s="69">
        <f t="shared" si="0"/>
        <v>6378.079869055875</v>
      </c>
      <c r="I50" s="69">
        <f>'Adjusted RES'!I51*1000/'Actual Expenditures'!$H50</f>
        <v>1442.0103781494993</v>
      </c>
      <c r="J50" s="69">
        <f>'Adjusted RES'!J51*1000/'Actual Expenditures'!$H50</f>
        <v>528.2033383110995</v>
      </c>
      <c r="K50" s="69">
        <f>'Adjusted RES'!K51*1000/'Actual Expenditures'!$H50</f>
        <v>1203.1027165414957</v>
      </c>
      <c r="L50" s="69">
        <f>'Adjusted RES'!L51*1000/'Actual Expenditures'!$H50</f>
        <v>604.1064982906349</v>
      </c>
      <c r="M50" s="69">
        <f>'Adjusted RES'!M51*1000/'Actual Expenditures'!$H50</f>
        <v>466.95753761772227</v>
      </c>
      <c r="N50" s="69">
        <f>'Adjusted RES'!N51*1000/'Actual Expenditures'!$H50</f>
        <v>433.32462829436935</v>
      </c>
      <c r="O50" s="69">
        <f>'Adjusted RES'!O51*1000/'Actual Expenditures'!$H50</f>
        <v>456.1896199740232</v>
      </c>
      <c r="P50" s="69">
        <f>'Adjusted RES'!P51*1000/'Actual Expenditures'!$H50</f>
        <v>308.87079507868737</v>
      </c>
      <c r="Q50" s="69">
        <f>'Adjusted RES'!Q51*1000/'Actual Expenditures'!$H50</f>
        <v>261.1605329268015</v>
      </c>
      <c r="R50" s="85">
        <f>'Adjusted RES'!R51*1000/'Actual Expenditures'!$H50</f>
        <v>674.1538238715419</v>
      </c>
      <c r="S50" s="26"/>
      <c r="T50" s="26"/>
      <c r="U50" s="26"/>
      <c r="V50" s="26"/>
      <c r="W50" s="26"/>
    </row>
    <row r="51" spans="1:23" ht="12.75">
      <c r="A51" s="79">
        <v>3</v>
      </c>
      <c r="B51" s="80" t="s">
        <v>10</v>
      </c>
      <c r="C51" s="115">
        <v>7</v>
      </c>
      <c r="D51" s="116" t="s">
        <v>21</v>
      </c>
      <c r="E51" s="115">
        <v>48</v>
      </c>
      <c r="F51" s="117" t="s">
        <v>107</v>
      </c>
      <c r="G51" s="118" t="s">
        <v>108</v>
      </c>
      <c r="H51" s="69">
        <f t="shared" si="0"/>
        <v>6591.134840787586</v>
      </c>
      <c r="I51" s="69">
        <f>'Adjusted RES'!I52*1000/'Actual Expenditures'!$H51</f>
        <v>1795.392976408732</v>
      </c>
      <c r="J51" s="69">
        <f>'Adjusted RES'!J52*1000/'Actual Expenditures'!$H51</f>
        <v>574.0493992625551</v>
      </c>
      <c r="K51" s="69">
        <f>'Adjusted RES'!K52*1000/'Actual Expenditures'!$H51</f>
        <v>1190.4868950981936</v>
      </c>
      <c r="L51" s="69">
        <f>'Adjusted RES'!L52*1000/'Actual Expenditures'!$H51</f>
        <v>459.9492070813357</v>
      </c>
      <c r="M51" s="69">
        <f>'Adjusted RES'!M52*1000/'Actual Expenditures'!$H51</f>
        <v>409.1504431102382</v>
      </c>
      <c r="N51" s="69">
        <f>'Adjusted RES'!N52*1000/'Actual Expenditures'!$H51</f>
        <v>432.1679430399547</v>
      </c>
      <c r="O51" s="69">
        <f>'Adjusted RES'!O52*1000/'Actual Expenditures'!$H51</f>
        <v>462.4380116621441</v>
      </c>
      <c r="P51" s="69">
        <f>'Adjusted RES'!P52*1000/'Actual Expenditures'!$H51</f>
        <v>318.7896440002836</v>
      </c>
      <c r="Q51" s="69">
        <f>'Adjusted RES'!Q52*1000/'Actual Expenditures'!$H51</f>
        <v>261.16053292680147</v>
      </c>
      <c r="R51" s="85">
        <f>'Adjusted RES'!R52*1000/'Actual Expenditures'!$H51</f>
        <v>687.5497881973482</v>
      </c>
      <c r="S51" s="26"/>
      <c r="T51" s="26"/>
      <c r="U51" s="26"/>
      <c r="V51" s="26"/>
      <c r="W51" s="26"/>
    </row>
    <row r="52" spans="1:23" ht="12.75">
      <c r="A52" s="79">
        <v>4</v>
      </c>
      <c r="B52" s="80" t="s">
        <v>14</v>
      </c>
      <c r="C52" s="115">
        <v>8</v>
      </c>
      <c r="D52" s="116" t="s">
        <v>18</v>
      </c>
      <c r="E52" s="115">
        <v>49</v>
      </c>
      <c r="F52" s="117" t="s">
        <v>109</v>
      </c>
      <c r="G52" s="118" t="s">
        <v>110</v>
      </c>
      <c r="H52" s="69">
        <f t="shared" si="0"/>
        <v>6326.319969540227</v>
      </c>
      <c r="I52" s="69">
        <f>'Adjusted RES'!I53*1000/'Actual Expenditures'!$H52</f>
        <v>1932.7171364942703</v>
      </c>
      <c r="J52" s="69">
        <f>'Adjusted RES'!J53*1000/'Actual Expenditures'!$H52</f>
        <v>725.0288920252784</v>
      </c>
      <c r="K52" s="69">
        <f>'Adjusted RES'!K53*1000/'Actual Expenditures'!$H52</f>
        <v>719.3053572419735</v>
      </c>
      <c r="L52" s="69">
        <f>'Adjusted RES'!L53*1000/'Actual Expenditures'!$H52</f>
        <v>400.98705570927643</v>
      </c>
      <c r="M52" s="69">
        <f>'Adjusted RES'!M53*1000/'Actual Expenditures'!$H52</f>
        <v>440.33539708032976</v>
      </c>
      <c r="N52" s="69">
        <f>'Adjusted RES'!N53*1000/'Actual Expenditures'!$H52</f>
        <v>383.09049052383335</v>
      </c>
      <c r="O52" s="69">
        <f>'Adjusted RES'!O53*1000/'Actual Expenditures'!$H52</f>
        <v>461.36382406659817</v>
      </c>
      <c r="P52" s="69">
        <f>'Adjusted RES'!P53*1000/'Actual Expenditures'!$H52</f>
        <v>317.08445248773353</v>
      </c>
      <c r="Q52" s="69">
        <f>'Adjusted RES'!Q53*1000/'Actual Expenditures'!$H52</f>
        <v>261.1605329268015</v>
      </c>
      <c r="R52" s="85">
        <f>'Adjusted RES'!R53*1000/'Actual Expenditures'!$H52</f>
        <v>685.2468309841324</v>
      </c>
      <c r="S52" s="26"/>
      <c r="T52" s="26"/>
      <c r="U52" s="26"/>
      <c r="V52" s="26"/>
      <c r="W52" s="26"/>
    </row>
    <row r="53" spans="1:23" ht="12.75">
      <c r="A53" s="79">
        <v>1</v>
      </c>
      <c r="B53" s="80" t="s">
        <v>28</v>
      </c>
      <c r="C53" s="115">
        <v>1</v>
      </c>
      <c r="D53" s="116" t="s">
        <v>29</v>
      </c>
      <c r="E53" s="115">
        <v>50</v>
      </c>
      <c r="F53" s="117" t="s">
        <v>111</v>
      </c>
      <c r="G53" s="118" t="s">
        <v>112</v>
      </c>
      <c r="H53" s="69">
        <f t="shared" si="0"/>
        <v>5583.700800068122</v>
      </c>
      <c r="I53" s="69">
        <f>'Adjusted RES'!I54*1000/'Actual Expenditures'!$H53</f>
        <v>1231.6905679673098</v>
      </c>
      <c r="J53" s="69">
        <f>'Adjusted RES'!J54*1000/'Actual Expenditures'!$H53</f>
        <v>492.1458589635027</v>
      </c>
      <c r="K53" s="69">
        <f>'Adjusted RES'!K54*1000/'Actual Expenditures'!$H53</f>
        <v>820.2079241527566</v>
      </c>
      <c r="L53" s="69">
        <f>'Adjusted RES'!L54*1000/'Actual Expenditures'!$H53</f>
        <v>505.6481832358688</v>
      </c>
      <c r="M53" s="69">
        <f>'Adjusted RES'!M54*1000/'Actual Expenditures'!$H53</f>
        <v>619.0222573945218</v>
      </c>
      <c r="N53" s="69">
        <f>'Adjusted RES'!N54*1000/'Actual Expenditures'!$H53</f>
        <v>277.8255783408863</v>
      </c>
      <c r="O53" s="69">
        <f>'Adjusted RES'!O54*1000/'Actual Expenditures'!$H53</f>
        <v>442.8288233699112</v>
      </c>
      <c r="P53" s="69">
        <f>'Adjusted RES'!P54*1000/'Actual Expenditures'!$H53</f>
        <v>287.66154162546525</v>
      </c>
      <c r="Q53" s="69">
        <f>'Adjusted RES'!Q54*1000/'Actual Expenditures'!$H53</f>
        <v>261.16053292680147</v>
      </c>
      <c r="R53" s="85">
        <f>'Adjusted RES'!R54*1000/'Actual Expenditures'!$H53</f>
        <v>645.5095320910974</v>
      </c>
      <c r="S53" s="26"/>
      <c r="T53" s="26"/>
      <c r="U53" s="26"/>
      <c r="V53" s="26"/>
      <c r="W53" s="26"/>
    </row>
    <row r="54" spans="1:23" ht="12.75">
      <c r="A54" s="79">
        <v>3</v>
      </c>
      <c r="B54" s="80" t="s">
        <v>10</v>
      </c>
      <c r="C54" s="115">
        <v>5</v>
      </c>
      <c r="D54" s="116" t="s">
        <v>32</v>
      </c>
      <c r="E54" s="115">
        <v>51</v>
      </c>
      <c r="F54" s="117" t="s">
        <v>113</v>
      </c>
      <c r="G54" s="118" t="s">
        <v>114</v>
      </c>
      <c r="H54" s="69">
        <f t="shared" si="0"/>
        <v>5877.022705718911</v>
      </c>
      <c r="I54" s="69">
        <f>'Adjusted RES'!I55*1000/'Actual Expenditures'!$H54</f>
        <v>1512.0993714136878</v>
      </c>
      <c r="J54" s="69">
        <f>'Adjusted RES'!J55*1000/'Actual Expenditures'!$H54</f>
        <v>523.9046862809603</v>
      </c>
      <c r="K54" s="69">
        <f>'Adjusted RES'!K55*1000/'Actual Expenditures'!$H54</f>
        <v>758.7743583609911</v>
      </c>
      <c r="L54" s="69">
        <f>'Adjusted RES'!L55*1000/'Actual Expenditures'!$H54</f>
        <v>497.94794097025505</v>
      </c>
      <c r="M54" s="69">
        <f>'Adjusted RES'!M55*1000/'Actual Expenditures'!$H54</f>
        <v>406.2080629478336</v>
      </c>
      <c r="N54" s="69">
        <f>'Adjusted RES'!N55*1000/'Actual Expenditures'!$H54</f>
        <v>416.0869178401844</v>
      </c>
      <c r="O54" s="69">
        <f>'Adjusted RES'!O55*1000/'Actual Expenditures'!$H54</f>
        <v>469.2148353182483</v>
      </c>
      <c r="P54" s="69">
        <f>'Adjusted RES'!P55*1000/'Actual Expenditures'!$H54</f>
        <v>329.54733867889803</v>
      </c>
      <c r="Q54" s="69">
        <f>'Adjusted RES'!Q55*1000/'Actual Expenditures'!$H54</f>
        <v>261.1605329268014</v>
      </c>
      <c r="R54" s="85">
        <f>'Adjusted RES'!R55*1000/'Actual Expenditures'!$H54</f>
        <v>702.0786609810509</v>
      </c>
      <c r="S54" s="26"/>
      <c r="T54" s="26"/>
      <c r="U54" s="26"/>
      <c r="V54" s="26"/>
      <c r="W54" s="26"/>
    </row>
    <row r="55" spans="1:23" ht="12.75">
      <c r="A55" s="79">
        <v>4</v>
      </c>
      <c r="B55" s="80" t="s">
        <v>14</v>
      </c>
      <c r="C55" s="115">
        <v>9</v>
      </c>
      <c r="D55" s="116" t="s">
        <v>15</v>
      </c>
      <c r="E55" s="115">
        <v>53</v>
      </c>
      <c r="F55" s="117" t="s">
        <v>115</v>
      </c>
      <c r="G55" s="118" t="s">
        <v>116</v>
      </c>
      <c r="H55" s="69">
        <f t="shared" si="0"/>
        <v>5907.884941588493</v>
      </c>
      <c r="I55" s="69">
        <f>'Adjusted RES'!I56*1000/'Actual Expenditures'!$H55</f>
        <v>1562.8976500673132</v>
      </c>
      <c r="J55" s="69">
        <f>'Adjusted RES'!J56*1000/'Actual Expenditures'!$H55</f>
        <v>539.1898670747499</v>
      </c>
      <c r="K55" s="69">
        <f>'Adjusted RES'!K56*1000/'Actual Expenditures'!$H55</f>
        <v>851.3953074185681</v>
      </c>
      <c r="L55" s="69">
        <f>'Adjusted RES'!L56*1000/'Actual Expenditures'!$H55</f>
        <v>481.448678826971</v>
      </c>
      <c r="M55" s="69">
        <f>'Adjusted RES'!M56*1000/'Actual Expenditures'!$H55</f>
        <v>371.4607645333817</v>
      </c>
      <c r="N55" s="69">
        <f>'Adjusted RES'!N56*1000/'Actual Expenditures'!$H55</f>
        <v>354.3133763274315</v>
      </c>
      <c r="O55" s="69">
        <f>'Adjusted RES'!O56*1000/'Actual Expenditures'!$H55</f>
        <v>466.082086256684</v>
      </c>
      <c r="P55" s="69">
        <f>'Adjusted RES'!P56*1000/'Actual Expenditures'!$H55</f>
        <v>324.57433663262714</v>
      </c>
      <c r="Q55" s="69">
        <f>'Adjusted RES'!Q56*1000/'Actual Expenditures'!$H55</f>
        <v>261.16053292680147</v>
      </c>
      <c r="R55" s="85">
        <f>'Adjusted RES'!R56*1000/'Actual Expenditures'!$H55</f>
        <v>695.3623415239654</v>
      </c>
      <c r="S55" s="26"/>
      <c r="T55" s="26"/>
      <c r="U55" s="26"/>
      <c r="V55" s="26"/>
      <c r="W55" s="26"/>
    </row>
    <row r="56" spans="1:23" ht="12.75">
      <c r="A56" s="79">
        <v>3</v>
      </c>
      <c r="B56" s="80" t="s">
        <v>10</v>
      </c>
      <c r="C56" s="115">
        <v>5</v>
      </c>
      <c r="D56" s="116" t="s">
        <v>32</v>
      </c>
      <c r="E56" s="115">
        <v>54</v>
      </c>
      <c r="F56" s="117" t="s">
        <v>117</v>
      </c>
      <c r="G56" s="118" t="s">
        <v>118</v>
      </c>
      <c r="H56" s="69">
        <f t="shared" si="0"/>
        <v>6323.820295589632</v>
      </c>
      <c r="I56" s="69">
        <f>'Adjusted RES'!I57*1000/'Actual Expenditures'!$H56</f>
        <v>1326.7963353097175</v>
      </c>
      <c r="J56" s="69">
        <f>'Adjusted RES'!J57*1000/'Actual Expenditures'!$H56</f>
        <v>502.80556152339074</v>
      </c>
      <c r="K56" s="69">
        <f>'Adjusted RES'!K57*1000/'Actual Expenditures'!$H56</f>
        <v>1378.8032404426604</v>
      </c>
      <c r="L56" s="69">
        <f>'Adjusted RES'!L57*1000/'Actual Expenditures'!$H56</f>
        <v>693.9689098164342</v>
      </c>
      <c r="M56" s="69">
        <f>'Adjusted RES'!M57*1000/'Actual Expenditures'!$H56</f>
        <v>459.278710784297</v>
      </c>
      <c r="N56" s="69">
        <f>'Adjusted RES'!N57*1000/'Actual Expenditures'!$H56</f>
        <v>304.5879004956158</v>
      </c>
      <c r="O56" s="69">
        <f>'Adjusted RES'!O57*1000/'Actual Expenditures'!$H56</f>
        <v>447.14456670191004</v>
      </c>
      <c r="P56" s="69">
        <f>'Adjusted RES'!P57*1000/'Actual Expenditures'!$H56</f>
        <v>294.512457546096</v>
      </c>
      <c r="Q56" s="69">
        <f>'Adjusted RES'!Q57*1000/'Actual Expenditures'!$H56</f>
        <v>261.16053292680147</v>
      </c>
      <c r="R56" s="85">
        <f>'Adjusted RES'!R57*1000/'Actual Expenditures'!$H56</f>
        <v>654.7620800427098</v>
      </c>
      <c r="S56" s="26"/>
      <c r="T56" s="26"/>
      <c r="U56" s="26"/>
      <c r="V56" s="26"/>
      <c r="W56" s="26"/>
    </row>
    <row r="57" spans="1:23" ht="12.75">
      <c r="A57" s="79">
        <v>2</v>
      </c>
      <c r="B57" s="80" t="s">
        <v>43</v>
      </c>
      <c r="C57" s="115">
        <v>3</v>
      </c>
      <c r="D57" s="116" t="s">
        <v>44</v>
      </c>
      <c r="E57" s="115">
        <v>55</v>
      </c>
      <c r="F57" s="117" t="s">
        <v>119</v>
      </c>
      <c r="G57" s="118" t="s">
        <v>120</v>
      </c>
      <c r="H57" s="69">
        <f t="shared" si="0"/>
        <v>5669.477194046314</v>
      </c>
      <c r="I57" s="69">
        <f>'Adjusted RES'!I58*1000/'Actual Expenditures'!$H57</f>
        <v>1388.2535168793297</v>
      </c>
      <c r="J57" s="69">
        <f>'Adjusted RES'!J58*1000/'Actual Expenditures'!$H57</f>
        <v>545.0040396196173</v>
      </c>
      <c r="K57" s="69">
        <f>'Adjusted RES'!K58*1000/'Actual Expenditures'!$H57</f>
        <v>766.0629029597739</v>
      </c>
      <c r="L57" s="69">
        <f>'Adjusted RES'!L58*1000/'Actual Expenditures'!$H57</f>
        <v>459.24293537006537</v>
      </c>
      <c r="M57" s="69">
        <f>'Adjusted RES'!M58*1000/'Actual Expenditures'!$H57</f>
        <v>458.57897528803664</v>
      </c>
      <c r="N57" s="69">
        <f>'Adjusted RES'!N58*1000/'Actual Expenditures'!$H57</f>
        <v>345.004087119575</v>
      </c>
      <c r="O57" s="69">
        <f>'Adjusted RES'!O58*1000/'Actual Expenditures'!$H57</f>
        <v>457.65981218513855</v>
      </c>
      <c r="P57" s="69">
        <f>'Adjusted RES'!P58*1000/'Actual Expenditures'!$H57</f>
        <v>311.2046139485071</v>
      </c>
      <c r="Q57" s="69">
        <f>'Adjusted RES'!Q58*1000/'Actual Expenditures'!$H57</f>
        <v>261.16053292680147</v>
      </c>
      <c r="R57" s="85">
        <f>'Adjusted RES'!R58*1000/'Actual Expenditures'!$H57</f>
        <v>677.305777749469</v>
      </c>
      <c r="S57" s="26"/>
      <c r="T57" s="26"/>
      <c r="U57" s="26"/>
      <c r="V57" s="26"/>
      <c r="W57" s="26"/>
    </row>
    <row r="58" spans="1:23" ht="12.75">
      <c r="A58" s="86">
        <v>4</v>
      </c>
      <c r="B58" s="87" t="s">
        <v>14</v>
      </c>
      <c r="C58" s="119">
        <v>8</v>
      </c>
      <c r="D58" s="120" t="s">
        <v>18</v>
      </c>
      <c r="E58" s="119">
        <v>56</v>
      </c>
      <c r="F58" s="121" t="s">
        <v>121</v>
      </c>
      <c r="G58" s="122" t="s">
        <v>122</v>
      </c>
      <c r="H58" s="92">
        <f t="shared" si="0"/>
        <v>6004.373643690037</v>
      </c>
      <c r="I58" s="92">
        <f>'Adjusted RES'!I59*1000/'Actual Expenditures'!$H58</f>
        <v>1491.3248916332225</v>
      </c>
      <c r="J58" s="92">
        <f>'Adjusted RES'!J59*1000/'Actual Expenditures'!$H58</f>
        <v>528.5897074273419</v>
      </c>
      <c r="K58" s="92">
        <f>'Adjusted RES'!K59*1000/'Actual Expenditures'!$H58</f>
        <v>664.0620120336072</v>
      </c>
      <c r="L58" s="92">
        <f>'Adjusted RES'!L59*1000/'Actual Expenditures'!$H58</f>
        <v>476.23700115264484</v>
      </c>
      <c r="M58" s="92">
        <f>'Adjusted RES'!M59*1000/'Actual Expenditures'!$H58</f>
        <v>851.4413634013796</v>
      </c>
      <c r="N58" s="92">
        <f>'Adjusted RES'!N59*1000/'Actual Expenditures'!$H58</f>
        <v>320.1823135554266</v>
      </c>
      <c r="O58" s="92">
        <f>'Adjusted RES'!O59*1000/'Actual Expenditures'!$H58</f>
        <v>450.30577429318373</v>
      </c>
      <c r="P58" s="92">
        <f>'Adjusted RES'!P59*1000/'Actual Expenditures'!$H58</f>
        <v>299.5306353545162</v>
      </c>
      <c r="Q58" s="92">
        <f>'Adjusted RES'!Q59*1000/'Actual Expenditures'!$H58</f>
        <v>261.16053292680147</v>
      </c>
      <c r="R58" s="93">
        <f>'Adjusted RES'!R59*1000/'Actual Expenditures'!$H58</f>
        <v>661.5394119119135</v>
      </c>
      <c r="S58" s="26"/>
      <c r="T58" s="26"/>
      <c r="U58" s="26"/>
      <c r="V58" s="26"/>
      <c r="W58" s="26"/>
    </row>
    <row r="59" spans="1:7" ht="12.75">
      <c r="A59" s="3"/>
      <c r="B59" s="4"/>
      <c r="C59" s="3"/>
      <c r="D59" s="5"/>
      <c r="E59" s="3"/>
      <c r="F59" s="6"/>
      <c r="G59" s="7"/>
    </row>
    <row r="60" spans="1:7" ht="12.75">
      <c r="A60" s="8"/>
      <c r="B60" s="4"/>
      <c r="C60" s="3"/>
      <c r="D60" s="5"/>
      <c r="E60" s="3"/>
      <c r="F60" s="6"/>
      <c r="G60" s="7"/>
    </row>
    <row r="61" spans="1:7" ht="12.75">
      <c r="A61" s="2"/>
      <c r="B61" s="4"/>
      <c r="C61" s="3"/>
      <c r="D61" s="5"/>
      <c r="E61" s="3"/>
      <c r="F61" s="6"/>
      <c r="G61" s="7"/>
    </row>
    <row r="62" spans="1:7" ht="12.75">
      <c r="A62" s="2"/>
      <c r="B62" s="4"/>
      <c r="C62" s="3"/>
      <c r="D62" s="5"/>
      <c r="E62" s="3"/>
      <c r="F62" s="6"/>
      <c r="G62" s="7"/>
    </row>
    <row r="63" spans="1:7" ht="12.75">
      <c r="A63" s="2"/>
      <c r="B63" s="4"/>
      <c r="C63" s="3"/>
      <c r="D63" s="5"/>
      <c r="E63" s="3"/>
      <c r="F63" s="6"/>
      <c r="G63" s="7"/>
    </row>
    <row r="64" ht="12.75">
      <c r="A64" s="9"/>
    </row>
    <row r="65" ht="12.75">
      <c r="A65" s="2"/>
    </row>
    <row r="66" ht="12.75">
      <c r="A66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5.28125" style="0" customWidth="1"/>
    <col min="5" max="5" width="8.00390625" style="0" customWidth="1"/>
    <col min="6" max="6" width="7.140625" style="0" customWidth="1"/>
    <col min="7" max="7" width="12.00390625" style="0" customWidth="1"/>
    <col min="8" max="8" width="13.421875" style="0" customWidth="1"/>
    <col min="9" max="15" width="12.7109375" style="0" customWidth="1"/>
    <col min="16" max="17" width="12.00390625" style="0" customWidth="1"/>
    <col min="18" max="18" width="12.7109375" style="0" customWidth="1"/>
    <col min="19" max="19" width="11.00390625" style="24" customWidth="1"/>
    <col min="20" max="25" width="9.140625" style="24" customWidth="1"/>
  </cols>
  <sheetData>
    <row r="1" spans="1:13" ht="12.75">
      <c r="A1" s="94" t="s">
        <v>148</v>
      </c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  <c r="M1" s="96"/>
    </row>
    <row r="2" spans="1:13" ht="12.75">
      <c r="A2" s="94" t="s">
        <v>153</v>
      </c>
      <c r="B2" s="95"/>
      <c r="C2" s="95"/>
      <c r="D2" s="95"/>
      <c r="E2" s="95"/>
      <c r="F2" s="95"/>
      <c r="G2" s="96"/>
      <c r="H2" s="96"/>
      <c r="I2" s="96"/>
      <c r="J2" s="96"/>
      <c r="K2" s="96"/>
      <c r="L2" s="96"/>
      <c r="M2" s="96"/>
    </row>
    <row r="3" spans="1:13" ht="12.75">
      <c r="A3" s="95" t="s">
        <v>192</v>
      </c>
      <c r="B3" s="95"/>
      <c r="C3" s="95"/>
      <c r="D3" s="95"/>
      <c r="E3" s="95"/>
      <c r="F3" s="95"/>
      <c r="G3" s="96"/>
      <c r="H3" s="96"/>
      <c r="I3" s="96"/>
      <c r="J3" s="96"/>
      <c r="K3" s="96"/>
      <c r="L3" s="96"/>
      <c r="M3" s="96"/>
    </row>
    <row r="4" ht="13.5" thickBot="1">
      <c r="A4" s="1"/>
    </row>
    <row r="5" spans="1:25" s="24" customFormat="1" ht="12.75" customHeight="1" thickTop="1">
      <c r="A5" s="54" t="s">
        <v>1</v>
      </c>
      <c r="B5" s="54"/>
      <c r="C5" s="54"/>
      <c r="D5" s="54"/>
      <c r="E5" s="55"/>
      <c r="F5" s="56"/>
      <c r="G5" s="57"/>
      <c r="H5" s="58"/>
      <c r="I5" s="58" t="s">
        <v>175</v>
      </c>
      <c r="J5" s="58"/>
      <c r="K5" s="58"/>
      <c r="L5" s="58"/>
      <c r="M5" s="58"/>
      <c r="N5" s="58"/>
      <c r="O5" s="58"/>
      <c r="P5" s="58"/>
      <c r="Q5" s="58"/>
      <c r="R5" s="147"/>
      <c r="S5" s="109"/>
      <c r="T5" s="109"/>
      <c r="U5" s="109"/>
      <c r="V5" s="109"/>
      <c r="W5" s="109"/>
      <c r="X5" s="109"/>
      <c r="Y5" s="109"/>
    </row>
    <row r="6" spans="1:25" ht="12.75">
      <c r="A6" s="52" t="s">
        <v>155</v>
      </c>
      <c r="B6" s="50" t="s">
        <v>155</v>
      </c>
      <c r="C6" s="50" t="s">
        <v>155</v>
      </c>
      <c r="D6" s="50"/>
      <c r="E6" s="50" t="s">
        <v>156</v>
      </c>
      <c r="F6" s="50"/>
      <c r="G6" s="50"/>
      <c r="H6" s="105" t="s">
        <v>7</v>
      </c>
      <c r="I6" s="105" t="s">
        <v>176</v>
      </c>
      <c r="J6" s="105" t="s">
        <v>170</v>
      </c>
      <c r="K6" s="105" t="s">
        <v>172</v>
      </c>
      <c r="L6" s="105" t="s">
        <v>173</v>
      </c>
      <c r="M6" s="105"/>
      <c r="N6" s="105" t="s">
        <v>177</v>
      </c>
      <c r="O6" s="105" t="s">
        <v>179</v>
      </c>
      <c r="P6" s="105" t="s">
        <v>181</v>
      </c>
      <c r="Q6" s="105" t="s">
        <v>183</v>
      </c>
      <c r="R6" s="106"/>
      <c r="S6" s="98"/>
      <c r="T6" s="98"/>
      <c r="U6" s="98"/>
      <c r="V6" s="98"/>
      <c r="W6" s="98"/>
      <c r="X6" s="98"/>
      <c r="Y6" s="98"/>
    </row>
    <row r="7" spans="1:25" ht="12.75">
      <c r="A7" s="53" t="s">
        <v>159</v>
      </c>
      <c r="B7" s="51" t="s">
        <v>157</v>
      </c>
      <c r="C7" s="51" t="s">
        <v>158</v>
      </c>
      <c r="D7" s="51" t="s">
        <v>4</v>
      </c>
      <c r="E7" s="51" t="s">
        <v>5</v>
      </c>
      <c r="F7" s="51" t="s">
        <v>5</v>
      </c>
      <c r="G7" s="51" t="s">
        <v>6</v>
      </c>
      <c r="H7" s="107" t="s">
        <v>190</v>
      </c>
      <c r="I7" s="107" t="s">
        <v>169</v>
      </c>
      <c r="J7" s="107" t="s">
        <v>169</v>
      </c>
      <c r="K7" s="107" t="s">
        <v>171</v>
      </c>
      <c r="L7" s="107" t="s">
        <v>174</v>
      </c>
      <c r="M7" s="107" t="s">
        <v>2</v>
      </c>
      <c r="N7" s="107" t="s">
        <v>178</v>
      </c>
      <c r="O7" s="107" t="s">
        <v>180</v>
      </c>
      <c r="P7" s="107" t="s">
        <v>182</v>
      </c>
      <c r="Q7" s="107" t="s">
        <v>184</v>
      </c>
      <c r="R7" s="108" t="s">
        <v>154</v>
      </c>
      <c r="S7" s="98"/>
      <c r="T7" s="98"/>
      <c r="U7" s="98"/>
      <c r="V7" s="98"/>
      <c r="W7" s="98"/>
      <c r="X7" s="98"/>
      <c r="Y7" s="98"/>
    </row>
    <row r="8" spans="1:25" ht="12.75">
      <c r="A8" s="49"/>
      <c r="B8" s="70"/>
      <c r="C8" s="70"/>
      <c r="D8" s="70"/>
      <c r="E8" s="70"/>
      <c r="F8" s="70"/>
      <c r="G8" s="70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98"/>
      <c r="T8" s="98"/>
      <c r="U8" s="98"/>
      <c r="V8" s="98"/>
      <c r="W8" s="98"/>
      <c r="X8" s="98"/>
      <c r="Y8" s="98"/>
    </row>
    <row r="9" spans="1:25" ht="12.75">
      <c r="A9" s="74"/>
      <c r="B9" s="75"/>
      <c r="C9" s="75"/>
      <c r="D9" s="75"/>
      <c r="E9" s="75">
        <v>0</v>
      </c>
      <c r="F9" s="75" t="s">
        <v>8</v>
      </c>
      <c r="G9" s="114" t="s">
        <v>9</v>
      </c>
      <c r="H9" s="68">
        <f>SUM(I9:R9)</f>
        <v>1759503441.2223248</v>
      </c>
      <c r="I9" s="68">
        <f aca="true" t="shared" si="0" ref="I9:R9">SUM(I10:I59)</f>
        <v>443899468.2634303</v>
      </c>
      <c r="J9" s="68">
        <f t="shared" si="0"/>
        <v>156838341.848877</v>
      </c>
      <c r="K9" s="68">
        <f t="shared" si="0"/>
        <v>279559401.0963194</v>
      </c>
      <c r="L9" s="68">
        <f t="shared" si="0"/>
        <v>145744896.9180362</v>
      </c>
      <c r="M9" s="68">
        <f t="shared" si="0"/>
        <v>114881863.76544736</v>
      </c>
      <c r="N9" s="68">
        <f t="shared" si="0"/>
        <v>118743741.87422273</v>
      </c>
      <c r="O9" s="68">
        <f t="shared" si="0"/>
        <v>133462841.52107131</v>
      </c>
      <c r="P9" s="68">
        <f t="shared" si="0"/>
        <v>92515903.104015</v>
      </c>
      <c r="Q9" s="68">
        <f t="shared" si="0"/>
        <v>75051420</v>
      </c>
      <c r="R9" s="78">
        <f t="shared" si="0"/>
        <v>198805562.83090538</v>
      </c>
      <c r="S9" s="25"/>
      <c r="T9" s="25"/>
      <c r="U9" s="25"/>
      <c r="V9" s="25"/>
      <c r="W9" s="25"/>
      <c r="X9" s="25"/>
      <c r="Y9" s="25"/>
    </row>
    <row r="10" spans="1:25" ht="12.75">
      <c r="A10" s="79">
        <v>3</v>
      </c>
      <c r="B10" s="80" t="s">
        <v>10</v>
      </c>
      <c r="C10" s="115">
        <v>6</v>
      </c>
      <c r="D10" s="116" t="s">
        <v>11</v>
      </c>
      <c r="E10" s="115">
        <v>1</v>
      </c>
      <c r="F10" s="117" t="s">
        <v>12</v>
      </c>
      <c r="G10" s="118" t="s">
        <v>13</v>
      </c>
      <c r="H10" s="69">
        <f aca="true" t="shared" si="1" ref="H10:H59">SUM(I10:R10)</f>
        <v>29589827.23901724</v>
      </c>
      <c r="I10" s="69">
        <f>'Actual Expenditures'!J$8*'Input-Cost Index'!I11*'Workload Factors'!H8/100</f>
        <v>6722942.088073339</v>
      </c>
      <c r="J10" s="69">
        <f>'Actual Expenditures'!K$8*'Input-Cost Index'!J11*'Workload Factors'!I8/100</f>
        <v>2425756.343694061</v>
      </c>
      <c r="K10" s="69">
        <f>'Actual Expenditures'!L$8*'Input-Cost Index'!K11*'Workload Factors'!J8/100</f>
        <v>5515137.252774963</v>
      </c>
      <c r="L10" s="69">
        <f>'Actual Expenditures'!M$8*'Input-Cost Index'!L11*'Workload Factors'!K8/100</f>
        <v>2872359.2903170628</v>
      </c>
      <c r="M10" s="69">
        <f>'Actual Expenditures'!N$8*'Input-Cost Index'!M11*'Workload Factors'!L8/100</f>
        <v>2368423.9577084836</v>
      </c>
      <c r="N10" s="69">
        <f>'Actual Expenditures'!O$8*'Input-Cost Index'!N11*'Workload Factors'!M8/100</f>
        <v>2048787.7877448162</v>
      </c>
      <c r="O10" s="69">
        <f>'Actual Expenditures'!P$8*'Input-Cost Index'!O11*'Workload Factors'!N8/100</f>
        <v>2047795.008298779</v>
      </c>
      <c r="P10" s="69">
        <f>'Actual Expenditures'!Q$8*'Input-Cost Index'!P11*'Workload Factors'!O8/100</f>
        <v>1389747.1639238817</v>
      </c>
      <c r="Q10" s="69">
        <f>'Actual Expenditures'!R$8*'Input-Cost Index'!Q11*'Workload Factors'!P8/100</f>
        <v>1170280.7185665658</v>
      </c>
      <c r="R10" s="85">
        <f>'Actual Expenditures'!S$8*'Input-Cost Index'!R11*'Workload Factors'!Q8/100</f>
        <v>3028597.627915286</v>
      </c>
      <c r="S10" s="26"/>
      <c r="T10" s="26"/>
      <c r="U10" s="26"/>
      <c r="V10" s="26"/>
      <c r="W10" s="26"/>
      <c r="X10" s="26"/>
      <c r="Y10" s="26"/>
    </row>
    <row r="11" spans="1:25" ht="12.75">
      <c r="A11" s="79">
        <v>4</v>
      </c>
      <c r="B11" s="80" t="s">
        <v>14</v>
      </c>
      <c r="C11" s="115">
        <v>9</v>
      </c>
      <c r="D11" s="116" t="s">
        <v>15</v>
      </c>
      <c r="E11" s="115">
        <v>2</v>
      </c>
      <c r="F11" s="117" t="s">
        <v>16</v>
      </c>
      <c r="G11" s="118" t="s">
        <v>17</v>
      </c>
      <c r="H11" s="69">
        <f t="shared" si="1"/>
        <v>3938477.8727734024</v>
      </c>
      <c r="I11" s="69">
        <f>'Actual Expenditures'!J$8*'Input-Cost Index'!I12*'Workload Factors'!H9/100</f>
        <v>1281711.6038644202</v>
      </c>
      <c r="J11" s="69">
        <f>'Actual Expenditures'!K$8*'Input-Cost Index'!J12*'Workload Factors'!I9/100</f>
        <v>331433.0400731906</v>
      </c>
      <c r="K11" s="69">
        <f>'Actual Expenditures'!L$8*'Input-Cost Index'!K12*'Workload Factors'!J9/100</f>
        <v>375276.3451654775</v>
      </c>
      <c r="L11" s="69">
        <f>'Actual Expenditures'!M$8*'Input-Cost Index'!L12*'Workload Factors'!K9/100</f>
        <v>272193.92985841085</v>
      </c>
      <c r="M11" s="69">
        <f>'Actual Expenditures'!N$8*'Input-Cost Index'!M12*'Workload Factors'!L9/100</f>
        <v>236401.73015503027</v>
      </c>
      <c r="N11" s="69">
        <f>'Actual Expenditures'!O$8*'Input-Cost Index'!N12*'Workload Factors'!M9/100</f>
        <v>289574.3836888559</v>
      </c>
      <c r="O11" s="69">
        <f>'Actual Expenditures'!P$8*'Input-Cost Index'!O12*'Workload Factors'!N9/100</f>
        <v>305495.0074608554</v>
      </c>
      <c r="P11" s="69">
        <f>'Actual Expenditures'!Q$8*'Input-Cost Index'!P12*'Workload Factors'!O9/100</f>
        <v>218811.69137807767</v>
      </c>
      <c r="Q11" s="69">
        <f>'Actual Expenditures'!R$8*'Input-Cost Index'!Q12*'Workload Factors'!P9/100</f>
        <v>167362.3770813444</v>
      </c>
      <c r="R11" s="85">
        <f>'Actual Expenditures'!S$8*'Input-Cost Index'!R12*'Workload Factors'!Q9/100</f>
        <v>460217.7640477398</v>
      </c>
      <c r="S11" s="26"/>
      <c r="T11" s="26"/>
      <c r="U11" s="26"/>
      <c r="V11" s="26"/>
      <c r="W11" s="26"/>
      <c r="X11" s="26"/>
      <c r="Y11" s="26"/>
    </row>
    <row r="12" spans="1:25" ht="12.75">
      <c r="A12" s="79">
        <v>4</v>
      </c>
      <c r="B12" s="80" t="s">
        <v>14</v>
      </c>
      <c r="C12" s="115">
        <v>8</v>
      </c>
      <c r="D12" s="116" t="s">
        <v>18</v>
      </c>
      <c r="E12" s="115">
        <v>4</v>
      </c>
      <c r="F12" s="117" t="s">
        <v>19</v>
      </c>
      <c r="G12" s="118" t="s">
        <v>20</v>
      </c>
      <c r="H12" s="69">
        <f t="shared" si="1"/>
        <v>34018930.27806542</v>
      </c>
      <c r="I12" s="69">
        <f>'Actual Expenditures'!J$8*'Input-Cost Index'!I13*'Workload Factors'!H10/100</f>
        <v>9182775.039450511</v>
      </c>
      <c r="J12" s="69">
        <f>'Actual Expenditures'!K$8*'Input-Cost Index'!J13*'Workload Factors'!I10/100</f>
        <v>2860216.8789780927</v>
      </c>
      <c r="K12" s="69">
        <f>'Actual Expenditures'!L$8*'Input-Cost Index'!K13*'Workload Factors'!J10/100</f>
        <v>5761222.283088061</v>
      </c>
      <c r="L12" s="69">
        <f>'Actual Expenditures'!M$8*'Input-Cost Index'!L13*'Workload Factors'!K10/100</f>
        <v>2604800.137843605</v>
      </c>
      <c r="M12" s="69">
        <f>'Actual Expenditures'!N$8*'Input-Cost Index'!M13*'Workload Factors'!L10/100</f>
        <v>1990832.4557490328</v>
      </c>
      <c r="N12" s="69">
        <f>'Actual Expenditures'!O$8*'Input-Cost Index'!N13*'Workload Factors'!M10/100</f>
        <v>2363260.0870527863</v>
      </c>
      <c r="O12" s="69">
        <f>'Actual Expenditures'!P$8*'Input-Cost Index'!O13*'Workload Factors'!N10/100</f>
        <v>2482806.1621410362</v>
      </c>
      <c r="P12" s="69">
        <f>'Actual Expenditures'!Q$8*'Input-Cost Index'!P13*'Workload Factors'!O10/100</f>
        <v>1682435.767454588</v>
      </c>
      <c r="Q12" s="69">
        <f>'Actual Expenditures'!R$8*'Input-Cost Index'!Q13*'Workload Factors'!P10/100</f>
        <v>1420475.9041973695</v>
      </c>
      <c r="R12" s="85">
        <f>'Actual Expenditures'!S$8*'Input-Cost Index'!R13*'Workload Factors'!Q10/100</f>
        <v>3670105.5621103453</v>
      </c>
      <c r="S12" s="26"/>
      <c r="T12" s="26"/>
      <c r="U12" s="26"/>
      <c r="V12" s="26"/>
      <c r="W12" s="26"/>
      <c r="X12" s="26"/>
      <c r="Y12" s="26"/>
    </row>
    <row r="13" spans="1:25" ht="12.75">
      <c r="A13" s="79">
        <v>3</v>
      </c>
      <c r="B13" s="80" t="s">
        <v>10</v>
      </c>
      <c r="C13" s="115">
        <v>7</v>
      </c>
      <c r="D13" s="116" t="s">
        <v>21</v>
      </c>
      <c r="E13" s="115">
        <v>5</v>
      </c>
      <c r="F13" s="117" t="s">
        <v>22</v>
      </c>
      <c r="G13" s="118" t="s">
        <v>23</v>
      </c>
      <c r="H13" s="69">
        <f t="shared" si="1"/>
        <v>18006089.653456427</v>
      </c>
      <c r="I13" s="69">
        <f>'Actual Expenditures'!J$8*'Input-Cost Index'!I14*'Workload Factors'!H11/100</f>
        <v>4088572.2599264337</v>
      </c>
      <c r="J13" s="69">
        <f>'Actual Expenditures'!K$8*'Input-Cost Index'!J14*'Workload Factors'!I11/100</f>
        <v>1354327.1402223809</v>
      </c>
      <c r="K13" s="69">
        <f>'Actual Expenditures'!L$8*'Input-Cost Index'!K14*'Workload Factors'!J11/100</f>
        <v>4050938.0046780305</v>
      </c>
      <c r="L13" s="69">
        <f>'Actual Expenditures'!M$8*'Input-Cost Index'!L14*'Workload Factors'!K11/100</f>
        <v>1680272.4300224134</v>
      </c>
      <c r="M13" s="69">
        <f>'Actual Expenditures'!N$8*'Input-Cost Index'!M14*'Workload Factors'!L11/100</f>
        <v>1432508.6940441108</v>
      </c>
      <c r="N13" s="69">
        <f>'Actual Expenditures'!O$8*'Input-Cost Index'!N14*'Workload Factors'!M11/100</f>
        <v>968830.115232286</v>
      </c>
      <c r="O13" s="69">
        <f>'Actual Expenditures'!P$8*'Input-Cost Index'!O14*'Workload Factors'!N11/100</f>
        <v>1198543.3564272567</v>
      </c>
      <c r="P13" s="69">
        <f>'Actual Expenditures'!Q$8*'Input-Cost Index'!P14*'Workload Factors'!O11/100</f>
        <v>778180.0212295826</v>
      </c>
      <c r="Q13" s="69">
        <f>'Actual Expenditures'!R$8*'Input-Cost Index'!Q14*'Workload Factors'!P11/100</f>
        <v>707094.4933441113</v>
      </c>
      <c r="R13" s="85">
        <f>'Actual Expenditures'!S$8*'Input-Cost Index'!R14*'Workload Factors'!Q11/100</f>
        <v>1746823.1383298212</v>
      </c>
      <c r="S13" s="26"/>
      <c r="T13" s="26"/>
      <c r="U13" s="26"/>
      <c r="V13" s="26"/>
      <c r="W13" s="26"/>
      <c r="X13" s="26"/>
      <c r="Y13" s="26"/>
    </row>
    <row r="14" spans="1:25" ht="12.75">
      <c r="A14" s="79">
        <v>4</v>
      </c>
      <c r="B14" s="80" t="s">
        <v>14</v>
      </c>
      <c r="C14" s="115">
        <v>9</v>
      </c>
      <c r="D14" s="116" t="s">
        <v>15</v>
      </c>
      <c r="E14" s="115">
        <v>6</v>
      </c>
      <c r="F14" s="117" t="s">
        <v>24</v>
      </c>
      <c r="G14" s="118" t="s">
        <v>25</v>
      </c>
      <c r="H14" s="69">
        <f t="shared" si="1"/>
        <v>221876078.61616048</v>
      </c>
      <c r="I14" s="69">
        <f>'Actual Expenditures'!J$8*'Input-Cost Index'!I15*'Workload Factors'!H12/100</f>
        <v>60744353.56283327</v>
      </c>
      <c r="J14" s="69">
        <f>'Actual Expenditures'!K$8*'Input-Cost Index'!J15*'Workload Factors'!I12/100</f>
        <v>20523932.63048221</v>
      </c>
      <c r="K14" s="69">
        <f>'Actual Expenditures'!L$8*'Input-Cost Index'!K15*'Workload Factors'!J12/100</f>
        <v>33580884.428622015</v>
      </c>
      <c r="L14" s="69">
        <f>'Actual Expenditures'!M$8*'Input-Cost Index'!L15*'Workload Factors'!K12/100</f>
        <v>16159928.309278013</v>
      </c>
      <c r="M14" s="69">
        <f>'Actual Expenditures'!N$8*'Input-Cost Index'!M15*'Workload Factors'!L12/100</f>
        <v>11812963.28194205</v>
      </c>
      <c r="N14" s="69">
        <f>'Actual Expenditures'!O$8*'Input-Cost Index'!N15*'Workload Factors'!M12/100</f>
        <v>16437091.56139936</v>
      </c>
      <c r="O14" s="69">
        <f>'Actual Expenditures'!P$8*'Input-Cost Index'!O15*'Workload Factors'!N12/100</f>
        <v>16621511.979634684</v>
      </c>
      <c r="P14" s="69">
        <f>'Actual Expenditures'!Q$8*'Input-Cost Index'!P15*'Workload Factors'!O12/100</f>
        <v>11854917.93037468</v>
      </c>
      <c r="Q14" s="69">
        <f>'Actual Expenditures'!R$8*'Input-Cost Index'!Q15*'Workload Factors'!P12/100</f>
        <v>9137552.888942024</v>
      </c>
      <c r="R14" s="85">
        <f>'Actual Expenditures'!S$8*'Input-Cost Index'!R15*'Workload Factors'!Q12/100</f>
        <v>25002942.0426522</v>
      </c>
      <c r="S14" s="26"/>
      <c r="T14" s="26"/>
      <c r="U14" s="26"/>
      <c r="V14" s="26"/>
      <c r="W14" s="26"/>
      <c r="X14" s="26"/>
      <c r="Y14" s="26"/>
    </row>
    <row r="15" spans="1:25" ht="12.75">
      <c r="A15" s="79">
        <v>4</v>
      </c>
      <c r="B15" s="80" t="s">
        <v>14</v>
      </c>
      <c r="C15" s="115">
        <v>8</v>
      </c>
      <c r="D15" s="116" t="s">
        <v>18</v>
      </c>
      <c r="E15" s="115">
        <v>8</v>
      </c>
      <c r="F15" s="117" t="s">
        <v>26</v>
      </c>
      <c r="G15" s="118" t="s">
        <v>27</v>
      </c>
      <c r="H15" s="69">
        <f t="shared" si="1"/>
        <v>25755931.938513897</v>
      </c>
      <c r="I15" s="69">
        <f>'Actual Expenditures'!J$8*'Input-Cost Index'!I16*'Workload Factors'!H13/100</f>
        <v>6960777.076137607</v>
      </c>
      <c r="J15" s="69">
        <f>'Actual Expenditures'!K$8*'Input-Cost Index'!J16*'Workload Factors'!I13/100</f>
        <v>2488470.2469481546</v>
      </c>
      <c r="K15" s="69">
        <f>'Actual Expenditures'!L$8*'Input-Cost Index'!K16*'Workload Factors'!J13/100</f>
        <v>2967567.304776895</v>
      </c>
      <c r="L15" s="69">
        <f>'Actual Expenditures'!M$8*'Input-Cost Index'!L16*'Workload Factors'!K13/100</f>
        <v>1978275.8935218798</v>
      </c>
      <c r="M15" s="69">
        <f>'Actual Expenditures'!N$8*'Input-Cost Index'!M16*'Workload Factors'!L13/100</f>
        <v>1894103.6121873597</v>
      </c>
      <c r="N15" s="69">
        <f>'Actual Expenditures'!O$8*'Input-Cost Index'!N16*'Workload Factors'!M13/100</f>
        <v>1658327.0865669132</v>
      </c>
      <c r="O15" s="69">
        <f>'Actual Expenditures'!P$8*'Input-Cost Index'!O16*'Workload Factors'!N13/100</f>
        <v>2085791.9104770708</v>
      </c>
      <c r="P15" s="69">
        <f>'Actual Expenditures'!Q$8*'Input-Cost Index'!P16*'Workload Factors'!O13/100</f>
        <v>1443004.7588604102</v>
      </c>
      <c r="Q15" s="69">
        <f>'Actual Expenditures'!R$8*'Input-Cost Index'!Q16*'Workload Factors'!P13/100</f>
        <v>1174720.1864657884</v>
      </c>
      <c r="R15" s="85">
        <f>'Actual Expenditures'!S$8*'Input-Cost Index'!R16*'Workload Factors'!Q13/100</f>
        <v>3104893.8625718183</v>
      </c>
      <c r="S15" s="26"/>
      <c r="T15" s="26"/>
      <c r="U15" s="26"/>
      <c r="V15" s="26"/>
      <c r="W15" s="26"/>
      <c r="X15" s="26"/>
      <c r="Y15" s="26"/>
    </row>
    <row r="16" spans="1:25" ht="12.75">
      <c r="A16" s="79">
        <v>1</v>
      </c>
      <c r="B16" s="80" t="s">
        <v>28</v>
      </c>
      <c r="C16" s="115">
        <v>1</v>
      </c>
      <c r="D16" s="116" t="s">
        <v>29</v>
      </c>
      <c r="E16" s="115">
        <v>9</v>
      </c>
      <c r="F16" s="117" t="s">
        <v>30</v>
      </c>
      <c r="G16" s="118" t="s">
        <v>31</v>
      </c>
      <c r="H16" s="69">
        <f t="shared" si="1"/>
        <v>20380676.675973605</v>
      </c>
      <c r="I16" s="69">
        <f>'Actual Expenditures'!J$8*'Input-Cost Index'!I17*'Workload Factors'!H14/100</f>
        <v>5518339.884747689</v>
      </c>
      <c r="J16" s="69">
        <f>'Actual Expenditures'!K$8*'Input-Cost Index'!J17*'Workload Factors'!I14/100</f>
        <v>1818019.0587404096</v>
      </c>
      <c r="K16" s="69">
        <f>'Actual Expenditures'!L$8*'Input-Cost Index'!K17*'Workload Factors'!J14/100</f>
        <v>2488409.585296429</v>
      </c>
      <c r="L16" s="69">
        <f>'Actual Expenditures'!M$8*'Input-Cost Index'!L17*'Workload Factors'!K14/100</f>
        <v>1718907.8058924875</v>
      </c>
      <c r="M16" s="69">
        <f>'Actual Expenditures'!N$8*'Input-Cost Index'!M17*'Workload Factors'!L14/100</f>
        <v>1204080.9285735027</v>
      </c>
      <c r="N16" s="69">
        <f>'Actual Expenditures'!O$8*'Input-Cost Index'!N17*'Workload Factors'!M14/100</f>
        <v>1262700.8834898847</v>
      </c>
      <c r="O16" s="69">
        <f>'Actual Expenditures'!P$8*'Input-Cost Index'!O17*'Workload Factors'!N14/100</f>
        <v>1681234.2200923362</v>
      </c>
      <c r="P16" s="69">
        <f>'Actual Expenditures'!Q$8*'Input-Cost Index'!P17*'Workload Factors'!O14/100</f>
        <v>1232321.762825208</v>
      </c>
      <c r="Q16" s="69">
        <f>'Actual Expenditures'!R$8*'Input-Cost Index'!Q17*'Workload Factors'!P14/100</f>
        <v>903355.850357004</v>
      </c>
      <c r="R16" s="85">
        <f>'Actual Expenditures'!S$8*'Input-Cost Index'!R17*'Workload Factors'!Q14/100</f>
        <v>2553306.6959586563</v>
      </c>
      <c r="S16" s="26"/>
      <c r="T16" s="26"/>
      <c r="U16" s="26"/>
      <c r="V16" s="26"/>
      <c r="W16" s="26"/>
      <c r="X16" s="26"/>
      <c r="Y16" s="26"/>
    </row>
    <row r="17" spans="1:25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10</v>
      </c>
      <c r="F17" s="117" t="s">
        <v>33</v>
      </c>
      <c r="G17" s="118" t="s">
        <v>34</v>
      </c>
      <c r="H17" s="69">
        <f t="shared" si="1"/>
        <v>4562273.0028710235</v>
      </c>
      <c r="I17" s="69">
        <f>'Actual Expenditures'!J$8*'Input-Cost Index'!I18*'Workload Factors'!H15/100</f>
        <v>1104501.594092911</v>
      </c>
      <c r="J17" s="69">
        <f>'Actual Expenditures'!K$8*'Input-Cost Index'!J18*'Workload Factors'!I15/100</f>
        <v>456064.5859561837</v>
      </c>
      <c r="K17" s="69">
        <f>'Actual Expenditures'!L$8*'Input-Cost Index'!K18*'Workload Factors'!J15/100</f>
        <v>537168.3088426932</v>
      </c>
      <c r="L17" s="69">
        <f>'Actual Expenditures'!M$8*'Input-Cost Index'!L18*'Workload Factors'!K15/100</f>
        <v>406745.8880345556</v>
      </c>
      <c r="M17" s="69">
        <f>'Actual Expenditures'!N$8*'Input-Cost Index'!M18*'Workload Factors'!L15/100</f>
        <v>330836.15697757975</v>
      </c>
      <c r="N17" s="69">
        <f>'Actual Expenditures'!O$8*'Input-Cost Index'!N18*'Workload Factors'!M15/100</f>
        <v>297024.81297054776</v>
      </c>
      <c r="O17" s="69">
        <f>'Actual Expenditures'!P$8*'Input-Cost Index'!O18*'Workload Factors'!N15/100</f>
        <v>380259.86066773714</v>
      </c>
      <c r="P17" s="69">
        <f>'Actual Expenditures'!Q$8*'Input-Cost Index'!P18*'Workload Factors'!O15/100</f>
        <v>268861.80871209415</v>
      </c>
      <c r="Q17" s="69">
        <f>'Actual Expenditures'!R$8*'Input-Cost Index'!Q18*'Workload Factors'!P15/100</f>
        <v>210522.8113949593</v>
      </c>
      <c r="R17" s="85">
        <f>'Actual Expenditures'!S$8*'Input-Cost Index'!R18*'Workload Factors'!Q15/100</f>
        <v>570287.1752217616</v>
      </c>
      <c r="S17" s="26"/>
      <c r="T17" s="26"/>
      <c r="U17" s="26"/>
      <c r="V17" s="26"/>
      <c r="W17" s="26"/>
      <c r="X17" s="26"/>
      <c r="Y17" s="26"/>
    </row>
    <row r="18" spans="1:25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12</v>
      </c>
      <c r="F18" s="117" t="s">
        <v>35</v>
      </c>
      <c r="G18" s="118" t="s">
        <v>36</v>
      </c>
      <c r="H18" s="69">
        <f t="shared" si="1"/>
        <v>96147914.46928564</v>
      </c>
      <c r="I18" s="69">
        <f>'Actual Expenditures'!J$8*'Input-Cost Index'!I19*'Workload Factors'!H16/100</f>
        <v>21838600.10830801</v>
      </c>
      <c r="J18" s="69">
        <f>'Actual Expenditures'!K$8*'Input-Cost Index'!J19*'Workload Factors'!I16/100</f>
        <v>7432794.823708863</v>
      </c>
      <c r="K18" s="69">
        <f>'Actual Expenditures'!L$8*'Input-Cost Index'!K19*'Workload Factors'!J16/100</f>
        <v>18380022.135133523</v>
      </c>
      <c r="L18" s="69">
        <f>'Actual Expenditures'!M$8*'Input-Cost Index'!L19*'Workload Factors'!K16/100</f>
        <v>8523522.607095147</v>
      </c>
      <c r="M18" s="69">
        <f>'Actual Expenditures'!N$8*'Input-Cost Index'!M19*'Workload Factors'!L16/100</f>
        <v>6106149.515161436</v>
      </c>
      <c r="N18" s="69">
        <f>'Actual Expenditures'!O$8*'Input-Cost Index'!N19*'Workload Factors'!M16/100</f>
        <v>5971170.433225999</v>
      </c>
      <c r="O18" s="69">
        <f>'Actual Expenditures'!P$8*'Input-Cost Index'!O19*'Workload Factors'!N16/100</f>
        <v>7510735.178182575</v>
      </c>
      <c r="P18" s="69">
        <f>'Actual Expenditures'!Q$8*'Input-Cost Index'!P19*'Workload Factors'!O16/100</f>
        <v>4995116.272032775</v>
      </c>
      <c r="Q18" s="69">
        <f>'Actual Expenditures'!R$8*'Input-Cost Index'!Q19*'Workload Factors'!P16/100</f>
        <v>4356456.456868717</v>
      </c>
      <c r="R18" s="85">
        <f>'Actual Expenditures'!S$8*'Input-Cost Index'!R19*'Workload Factors'!Q16/100</f>
        <v>11033346.93956859</v>
      </c>
      <c r="S18" s="26"/>
      <c r="T18" s="26"/>
      <c r="U18" s="26"/>
      <c r="V18" s="26"/>
      <c r="W18" s="26"/>
      <c r="X18" s="26"/>
      <c r="Y18" s="26"/>
    </row>
    <row r="19" spans="1:25" ht="12.75">
      <c r="A19" s="79">
        <v>3</v>
      </c>
      <c r="B19" s="80" t="s">
        <v>10</v>
      </c>
      <c r="C19" s="115">
        <v>5</v>
      </c>
      <c r="D19" s="116" t="s">
        <v>32</v>
      </c>
      <c r="E19" s="115">
        <v>13</v>
      </c>
      <c r="F19" s="117" t="s">
        <v>37</v>
      </c>
      <c r="G19" s="118" t="s">
        <v>38</v>
      </c>
      <c r="H19" s="69">
        <f t="shared" si="1"/>
        <v>54829652.49961179</v>
      </c>
      <c r="I19" s="69">
        <f>'Actual Expenditures'!J$8*'Input-Cost Index'!I20*'Workload Factors'!H17/100</f>
        <v>14123781.336188104</v>
      </c>
      <c r="J19" s="69">
        <f>'Actual Expenditures'!K$8*'Input-Cost Index'!J20*'Workload Factors'!I17/100</f>
        <v>4819651.41681525</v>
      </c>
      <c r="K19" s="69">
        <f>'Actual Expenditures'!L$8*'Input-Cost Index'!K20*'Workload Factors'!J17/100</f>
        <v>8414551.60354957</v>
      </c>
      <c r="L19" s="69">
        <f>'Actual Expenditures'!M$8*'Input-Cost Index'!L20*'Workload Factors'!K17/100</f>
        <v>4418311.101410928</v>
      </c>
      <c r="M19" s="69">
        <f>'Actual Expenditures'!N$8*'Input-Cost Index'!M20*'Workload Factors'!L17/100</f>
        <v>4253420.350211283</v>
      </c>
      <c r="N19" s="69">
        <f>'Actual Expenditures'!O$8*'Input-Cost Index'!N20*'Workload Factors'!M17/100</f>
        <v>3915306.1530071693</v>
      </c>
      <c r="O19" s="69">
        <f>'Actual Expenditures'!P$8*'Input-Cost Index'!O20*'Workload Factors'!N17/100</f>
        <v>3972647.1903901873</v>
      </c>
      <c r="P19" s="69">
        <f>'Actual Expenditures'!Q$8*'Input-Cost Index'!P20*'Workload Factors'!O17/100</f>
        <v>2759761.521319555</v>
      </c>
      <c r="Q19" s="69">
        <f>'Actual Expenditures'!R$8*'Input-Cost Index'!Q20*'Workload Factors'!P17/100</f>
        <v>2230241.743653659</v>
      </c>
      <c r="R19" s="85">
        <f>'Actual Expenditures'!S$8*'Input-Cost Index'!R20*'Workload Factors'!Q17/100</f>
        <v>5921980.0830660835</v>
      </c>
      <c r="S19" s="26"/>
      <c r="T19" s="26"/>
      <c r="U19" s="26"/>
      <c r="V19" s="26"/>
      <c r="W19" s="26"/>
      <c r="X19" s="26"/>
      <c r="Y19" s="26"/>
    </row>
    <row r="20" spans="1:25" ht="12.75">
      <c r="A20" s="79">
        <v>4</v>
      </c>
      <c r="B20" s="80" t="s">
        <v>14</v>
      </c>
      <c r="C20" s="115">
        <v>9</v>
      </c>
      <c r="D20" s="116" t="s">
        <v>15</v>
      </c>
      <c r="E20" s="115">
        <v>15</v>
      </c>
      <c r="F20" s="117" t="s">
        <v>39</v>
      </c>
      <c r="G20" s="118" t="s">
        <v>40</v>
      </c>
      <c r="H20" s="69">
        <f t="shared" si="1"/>
        <v>6555230.158648506</v>
      </c>
      <c r="I20" s="69">
        <f>'Actual Expenditures'!J$8*'Input-Cost Index'!I21*'Workload Factors'!H18/100</f>
        <v>1538584.219933864</v>
      </c>
      <c r="J20" s="69">
        <f>'Actual Expenditures'!K$8*'Input-Cost Index'!J21*'Workload Factors'!I18/100</f>
        <v>563959.1663311046</v>
      </c>
      <c r="K20" s="69">
        <f>'Actual Expenditures'!L$8*'Input-Cost Index'!K21*'Workload Factors'!J18/100</f>
        <v>1141408.084092067</v>
      </c>
      <c r="L20" s="69">
        <f>'Actual Expenditures'!M$8*'Input-Cost Index'!L21*'Workload Factors'!K18/100</f>
        <v>516226.3658802221</v>
      </c>
      <c r="M20" s="69">
        <f>'Actual Expenditures'!N$8*'Input-Cost Index'!M21*'Workload Factors'!L18/100</f>
        <v>314238.45539256727</v>
      </c>
      <c r="N20" s="69">
        <f>'Actual Expenditures'!O$8*'Input-Cost Index'!N21*'Workload Factors'!M18/100</f>
        <v>386837.15004170046</v>
      </c>
      <c r="O20" s="69">
        <f>'Actual Expenditures'!P$8*'Input-Cost Index'!O21*'Workload Factors'!N18/100</f>
        <v>562081.9242333481</v>
      </c>
      <c r="P20" s="69">
        <f>'Actual Expenditures'!Q$8*'Input-Cost Index'!P21*'Workload Factors'!O18/100</f>
        <v>379574.1578560094</v>
      </c>
      <c r="Q20" s="69">
        <f>'Actual Expenditures'!R$8*'Input-Cost Index'!Q21*'Workload Factors'!P18/100</f>
        <v>322406.33414559736</v>
      </c>
      <c r="R20" s="85">
        <f>'Actual Expenditures'!S$8*'Input-Cost Index'!R21*'Workload Factors'!Q18/100</f>
        <v>829914.3007420255</v>
      </c>
      <c r="S20" s="26"/>
      <c r="T20" s="26"/>
      <c r="U20" s="26"/>
      <c r="V20" s="26"/>
      <c r="W20" s="26"/>
      <c r="X20" s="26"/>
      <c r="Y20" s="26"/>
    </row>
    <row r="21" spans="1:25" ht="12.75">
      <c r="A21" s="79">
        <v>4</v>
      </c>
      <c r="B21" s="80" t="s">
        <v>14</v>
      </c>
      <c r="C21" s="115">
        <v>8</v>
      </c>
      <c r="D21" s="116" t="s">
        <v>18</v>
      </c>
      <c r="E21" s="115">
        <v>16</v>
      </c>
      <c r="F21" s="117" t="s">
        <v>41</v>
      </c>
      <c r="G21" s="118" t="s">
        <v>42</v>
      </c>
      <c r="H21" s="69">
        <f t="shared" si="1"/>
        <v>8061199.152376461</v>
      </c>
      <c r="I21" s="69">
        <f>'Actual Expenditures'!J$8*'Input-Cost Index'!I22*'Workload Factors'!H19/100</f>
        <v>2177715.9871707703</v>
      </c>
      <c r="J21" s="69">
        <f>'Actual Expenditures'!K$8*'Input-Cost Index'!J22*'Workload Factors'!I19/100</f>
        <v>726589.264639539</v>
      </c>
      <c r="K21" s="69">
        <f>'Actual Expenditures'!L$8*'Input-Cost Index'!K22*'Workload Factors'!J19/100</f>
        <v>1206779.3677496146</v>
      </c>
      <c r="L21" s="69">
        <f>'Actual Expenditures'!M$8*'Input-Cost Index'!L22*'Workload Factors'!K19/100</f>
        <v>618397.0995571142</v>
      </c>
      <c r="M21" s="69">
        <f>'Actual Expenditures'!N$8*'Input-Cost Index'!M22*'Workload Factors'!L19/100</f>
        <v>685970.6397165094</v>
      </c>
      <c r="N21" s="69">
        <f>'Actual Expenditures'!O$8*'Input-Cost Index'!N22*'Workload Factors'!M19/100</f>
        <v>423836.8827009514</v>
      </c>
      <c r="O21" s="69">
        <f>'Actual Expenditures'!P$8*'Input-Cost Index'!O22*'Workload Factors'!N19/100</f>
        <v>599642.1030226554</v>
      </c>
      <c r="P21" s="69">
        <f>'Actual Expenditures'!Q$8*'Input-Cost Index'!P22*'Workload Factors'!O19/100</f>
        <v>394063.7622242891</v>
      </c>
      <c r="Q21" s="69">
        <f>'Actual Expenditures'!R$8*'Input-Cost Index'!Q22*'Workload Factors'!P19/100</f>
        <v>350789.2608640822</v>
      </c>
      <c r="R21" s="85">
        <f>'Actual Expenditures'!S$8*'Input-Cost Index'!R22*'Workload Factors'!Q19/100</f>
        <v>877414.7847309357</v>
      </c>
      <c r="S21" s="26"/>
      <c r="T21" s="26"/>
      <c r="U21" s="26"/>
      <c r="V21" s="26"/>
      <c r="W21" s="26"/>
      <c r="X21" s="26"/>
      <c r="Y21" s="26"/>
    </row>
    <row r="22" spans="1:25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17</v>
      </c>
      <c r="F22" s="117" t="s">
        <v>45</v>
      </c>
      <c r="G22" s="118" t="s">
        <v>46</v>
      </c>
      <c r="H22" s="69">
        <f t="shared" si="1"/>
        <v>78625055.60080314</v>
      </c>
      <c r="I22" s="69">
        <f>'Actual Expenditures'!J$8*'Input-Cost Index'!I23*'Workload Factors'!H20/100</f>
        <v>20282609.056955405</v>
      </c>
      <c r="J22" s="69">
        <f>'Actual Expenditures'!K$8*'Input-Cost Index'!J23*'Workload Factors'!I20/100</f>
        <v>7365572.306908978</v>
      </c>
      <c r="K22" s="69">
        <f>'Actual Expenditures'!L$8*'Input-Cost Index'!K23*'Workload Factors'!J20/100</f>
        <v>11790207.371446846</v>
      </c>
      <c r="L22" s="69">
        <f>'Actual Expenditures'!M$8*'Input-Cost Index'!L23*'Workload Factors'!K20/100</f>
        <v>6092667.917245345</v>
      </c>
      <c r="M22" s="69">
        <f>'Actual Expenditures'!N$8*'Input-Cost Index'!M23*'Workload Factors'!L20/100</f>
        <v>4310564.937003324</v>
      </c>
      <c r="N22" s="69">
        <f>'Actual Expenditures'!O$8*'Input-Cost Index'!N23*'Workload Factors'!M20/100</f>
        <v>6259589.224846428</v>
      </c>
      <c r="O22" s="69">
        <f>'Actual Expenditures'!P$8*'Input-Cost Index'!O23*'Workload Factors'!N20/100</f>
        <v>5978864.227803862</v>
      </c>
      <c r="P22" s="69">
        <f>'Actual Expenditures'!Q$8*'Input-Cost Index'!P23*'Workload Factors'!O20/100</f>
        <v>4264413.348497584</v>
      </c>
      <c r="Q22" s="69">
        <f>'Actual Expenditures'!R$8*'Input-Cost Index'!Q23*'Workload Factors'!P20/100</f>
        <v>3286758.583632514</v>
      </c>
      <c r="R22" s="85">
        <f>'Actual Expenditures'!S$8*'Input-Cost Index'!R23*'Workload Factors'!Q20/100</f>
        <v>8993808.626462854</v>
      </c>
      <c r="S22" s="26"/>
      <c r="T22" s="26"/>
      <c r="U22" s="26"/>
      <c r="V22" s="26"/>
      <c r="W22" s="26"/>
      <c r="X22" s="26"/>
      <c r="Y22" s="26"/>
    </row>
    <row r="23" spans="1:25" ht="12.75">
      <c r="A23" s="79">
        <v>2</v>
      </c>
      <c r="B23" s="80" t="s">
        <v>43</v>
      </c>
      <c r="C23" s="115">
        <v>3</v>
      </c>
      <c r="D23" s="116" t="s">
        <v>44</v>
      </c>
      <c r="E23" s="115">
        <v>18</v>
      </c>
      <c r="F23" s="117" t="s">
        <v>47</v>
      </c>
      <c r="G23" s="118" t="s">
        <v>48</v>
      </c>
      <c r="H23" s="69">
        <f t="shared" si="1"/>
        <v>37100859.19683869</v>
      </c>
      <c r="I23" s="69">
        <f>'Actual Expenditures'!J$8*'Input-Cost Index'!I24*'Workload Factors'!H21/100</f>
        <v>9591519.050194686</v>
      </c>
      <c r="J23" s="69">
        <f>'Actual Expenditures'!K$8*'Input-Cost Index'!J24*'Workload Factors'!I21/100</f>
        <v>3534078.630912385</v>
      </c>
      <c r="K23" s="69">
        <f>'Actual Expenditures'!L$8*'Input-Cost Index'!K24*'Workload Factors'!J21/100</f>
        <v>4441069.540243075</v>
      </c>
      <c r="L23" s="69">
        <f>'Actual Expenditures'!M$8*'Input-Cost Index'!L24*'Workload Factors'!K21/100</f>
        <v>3198292.991748578</v>
      </c>
      <c r="M23" s="69">
        <f>'Actual Expenditures'!N$8*'Input-Cost Index'!M24*'Workload Factors'!L21/100</f>
        <v>2912394.823318982</v>
      </c>
      <c r="N23" s="69">
        <f>'Actual Expenditures'!O$8*'Input-Cost Index'!N24*'Workload Factors'!M21/100</f>
        <v>2702454.6565700728</v>
      </c>
      <c r="O23" s="69">
        <f>'Actual Expenditures'!P$8*'Input-Cost Index'!O24*'Workload Factors'!N21/100</f>
        <v>2862116.536797123</v>
      </c>
      <c r="P23" s="69">
        <f>'Actual Expenditures'!Q$8*'Input-Cost Index'!P24*'Workload Factors'!O21/100</f>
        <v>1985866.6613036366</v>
      </c>
      <c r="Q23" s="69">
        <f>'Actual Expenditures'!R$8*'Input-Cost Index'!Q24*'Workload Factors'!P21/100</f>
        <v>1608311.9612575106</v>
      </c>
      <c r="R23" s="85">
        <f>'Actual Expenditures'!S$8*'Input-Cost Index'!R24*'Workload Factors'!Q21/100</f>
        <v>4264754.3444926515</v>
      </c>
      <c r="S23" s="26"/>
      <c r="T23" s="26"/>
      <c r="U23" s="26"/>
      <c r="V23" s="26"/>
      <c r="W23" s="26"/>
      <c r="X23" s="26"/>
      <c r="Y23" s="26"/>
    </row>
    <row r="24" spans="1:25" ht="12.75">
      <c r="A24" s="79">
        <v>2</v>
      </c>
      <c r="B24" s="80" t="s">
        <v>43</v>
      </c>
      <c r="C24" s="115">
        <v>4</v>
      </c>
      <c r="D24" s="116" t="s">
        <v>49</v>
      </c>
      <c r="E24" s="115">
        <v>19</v>
      </c>
      <c r="F24" s="117" t="s">
        <v>50</v>
      </c>
      <c r="G24" s="118" t="s">
        <v>51</v>
      </c>
      <c r="H24" s="69">
        <f t="shared" si="1"/>
        <v>16403089.04034957</v>
      </c>
      <c r="I24" s="69">
        <f>'Actual Expenditures'!J$8*'Input-Cost Index'!I25*'Workload Factors'!H22/100</f>
        <v>3875917.5820455207</v>
      </c>
      <c r="J24" s="69">
        <f>'Actual Expenditures'!K$8*'Input-Cost Index'!J25*'Workload Factors'!I22/100</f>
        <v>1582447.131731043</v>
      </c>
      <c r="K24" s="69">
        <f>'Actual Expenditures'!L$8*'Input-Cost Index'!K25*'Workload Factors'!J22/100</f>
        <v>2280990.742082921</v>
      </c>
      <c r="L24" s="69">
        <f>'Actual Expenditures'!M$8*'Input-Cost Index'!L25*'Workload Factors'!K22/100</f>
        <v>1371136.3133333328</v>
      </c>
      <c r="M24" s="69">
        <f>'Actual Expenditures'!N$8*'Input-Cost Index'!M25*'Workload Factors'!L22/100</f>
        <v>1548604.11027569</v>
      </c>
      <c r="N24" s="69">
        <f>'Actual Expenditures'!O$8*'Input-Cost Index'!N25*'Workload Factors'!M22/100</f>
        <v>865652.7508916904</v>
      </c>
      <c r="O24" s="69">
        <f>'Actual Expenditures'!P$8*'Input-Cost Index'!O25*'Workload Factors'!N22/100</f>
        <v>1315168.004669784</v>
      </c>
      <c r="P24" s="69">
        <f>'Actual Expenditures'!Q$8*'Input-Cost Index'!P25*'Workload Factors'!O22/100</f>
        <v>868929.8157990236</v>
      </c>
      <c r="Q24" s="69">
        <f>'Actual Expenditures'!R$8*'Input-Cost Index'!Q25*'Workload Factors'!P22/100</f>
        <v>766447.6641807868</v>
      </c>
      <c r="R24" s="85">
        <f>'Actual Expenditures'!S$8*'Input-Cost Index'!R25*'Workload Factors'!Q22/100</f>
        <v>1927794.9253397742</v>
      </c>
      <c r="S24" s="26"/>
      <c r="T24" s="26"/>
      <c r="U24" s="26"/>
      <c r="V24" s="26"/>
      <c r="W24" s="26"/>
      <c r="X24" s="26"/>
      <c r="Y24" s="26"/>
    </row>
    <row r="25" spans="1:25" ht="12.75">
      <c r="A25" s="79">
        <v>2</v>
      </c>
      <c r="B25" s="80" t="s">
        <v>43</v>
      </c>
      <c r="C25" s="115">
        <v>4</v>
      </c>
      <c r="D25" s="116" t="s">
        <v>49</v>
      </c>
      <c r="E25" s="115">
        <v>20</v>
      </c>
      <c r="F25" s="117" t="s">
        <v>52</v>
      </c>
      <c r="G25" s="118" t="s">
        <v>53</v>
      </c>
      <c r="H25" s="69">
        <f t="shared" si="1"/>
        <v>16158916.023154637</v>
      </c>
      <c r="I25" s="69">
        <f>'Actual Expenditures'!J$8*'Input-Cost Index'!I26*'Workload Factors'!H23/100</f>
        <v>4039816.289539808</v>
      </c>
      <c r="J25" s="69">
        <f>'Actual Expenditures'!K$8*'Input-Cost Index'!J26*'Workload Factors'!I23/100</f>
        <v>1469358.897207423</v>
      </c>
      <c r="K25" s="69">
        <f>'Actual Expenditures'!L$8*'Input-Cost Index'!K26*'Workload Factors'!J23/100</f>
        <v>2273488.6960445284</v>
      </c>
      <c r="L25" s="69">
        <f>'Actual Expenditures'!M$8*'Input-Cost Index'!L26*'Workload Factors'!K23/100</f>
        <v>1293644.6050786283</v>
      </c>
      <c r="M25" s="69">
        <f>'Actual Expenditures'!N$8*'Input-Cost Index'!M26*'Workload Factors'!L23/100</f>
        <v>1591078.1316231869</v>
      </c>
      <c r="N25" s="69">
        <f>'Actual Expenditures'!O$8*'Input-Cost Index'!N26*'Workload Factors'!M23/100</f>
        <v>922062.0899237776</v>
      </c>
      <c r="O25" s="69">
        <f>'Actual Expenditures'!P$8*'Input-Cost Index'!O26*'Workload Factors'!N23/100</f>
        <v>1228406.7542164356</v>
      </c>
      <c r="P25" s="69">
        <f>'Actual Expenditures'!Q$8*'Input-Cost Index'!P26*'Workload Factors'!O23/100</f>
        <v>823348.7071882231</v>
      </c>
      <c r="Q25" s="69">
        <f>'Actual Expenditures'!R$8*'Input-Cost Index'!Q26*'Workload Factors'!P23/100</f>
        <v>708501.365134988</v>
      </c>
      <c r="R25" s="85">
        <f>'Actual Expenditures'!S$8*'Input-Cost Index'!R26*'Workload Factors'!Q23/100</f>
        <v>1809210.487197639</v>
      </c>
      <c r="S25" s="26"/>
      <c r="T25" s="26"/>
      <c r="U25" s="26"/>
      <c r="V25" s="26"/>
      <c r="W25" s="26"/>
      <c r="X25" s="26"/>
      <c r="Y25" s="26"/>
    </row>
    <row r="26" spans="1:25" ht="12.75">
      <c r="A26" s="79">
        <v>3</v>
      </c>
      <c r="B26" s="80" t="s">
        <v>10</v>
      </c>
      <c r="C26" s="115">
        <v>6</v>
      </c>
      <c r="D26" s="116" t="s">
        <v>11</v>
      </c>
      <c r="E26" s="115">
        <v>21</v>
      </c>
      <c r="F26" s="117" t="s">
        <v>54</v>
      </c>
      <c r="G26" s="118" t="s">
        <v>55</v>
      </c>
      <c r="H26" s="69">
        <f t="shared" si="1"/>
        <v>25548940.154991936</v>
      </c>
      <c r="I26" s="69">
        <f>'Actual Expenditures'!J$8*'Input-Cost Index'!I27*'Workload Factors'!H24/100</f>
        <v>5833253.546013891</v>
      </c>
      <c r="J26" s="69">
        <f>'Actual Expenditures'!K$8*'Input-Cost Index'!J27*'Workload Factors'!I24/100</f>
        <v>2178504.74926938</v>
      </c>
      <c r="K26" s="69">
        <f>'Actual Expenditures'!L$8*'Input-Cost Index'!K27*'Workload Factors'!J24/100</f>
        <v>4531162.049039586</v>
      </c>
      <c r="L26" s="69">
        <f>'Actual Expenditures'!M$8*'Input-Cost Index'!L27*'Workload Factors'!K24/100</f>
        <v>2627930.8695838638</v>
      </c>
      <c r="M26" s="69">
        <f>'Actual Expenditures'!N$8*'Input-Cost Index'!M27*'Workload Factors'!L24/100</f>
        <v>1935723.6586844998</v>
      </c>
      <c r="N26" s="69">
        <f>'Actual Expenditures'!O$8*'Input-Cost Index'!N27*'Workload Factors'!M24/100</f>
        <v>1512297.0000426122</v>
      </c>
      <c r="O26" s="69">
        <f>'Actual Expenditures'!P$8*'Input-Cost Index'!O27*'Workload Factors'!N24/100</f>
        <v>1860643.341877189</v>
      </c>
      <c r="P26" s="69">
        <f>'Actual Expenditures'!Q$8*'Input-Cost Index'!P27*'Workload Factors'!O24/100</f>
        <v>1255077.299185095</v>
      </c>
      <c r="Q26" s="69">
        <f>'Actual Expenditures'!R$8*'Input-Cost Index'!Q27*'Workload Factors'!P24/100</f>
        <v>1068142.6622626241</v>
      </c>
      <c r="R26" s="85">
        <f>'Actual Expenditures'!S$8*'Input-Cost Index'!R27*'Workload Factors'!Q24/100</f>
        <v>2746204.979033198</v>
      </c>
      <c r="S26" s="26"/>
      <c r="T26" s="26"/>
      <c r="U26" s="26"/>
      <c r="V26" s="26"/>
      <c r="W26" s="26"/>
      <c r="X26" s="26"/>
      <c r="Y26" s="26"/>
    </row>
    <row r="27" spans="1:25" ht="12.75">
      <c r="A27" s="79">
        <v>3</v>
      </c>
      <c r="B27" s="80" t="s">
        <v>10</v>
      </c>
      <c r="C27" s="115">
        <v>7</v>
      </c>
      <c r="D27" s="116" t="s">
        <v>21</v>
      </c>
      <c r="E27" s="115">
        <v>22</v>
      </c>
      <c r="F27" s="117" t="s">
        <v>56</v>
      </c>
      <c r="G27" s="118" t="s">
        <v>57</v>
      </c>
      <c r="H27" s="69">
        <f t="shared" si="1"/>
        <v>30202452.551806208</v>
      </c>
      <c r="I27" s="69">
        <f>'Actual Expenditures'!J$8*'Input-Cost Index'!I28*'Workload Factors'!H25/100</f>
        <v>6883111.471911455</v>
      </c>
      <c r="J27" s="69">
        <f>'Actual Expenditures'!K$8*'Input-Cost Index'!J28*'Workload Factors'!I25/100</f>
        <v>2583874.075776872</v>
      </c>
      <c r="K27" s="69">
        <f>'Actual Expenditures'!L$8*'Input-Cost Index'!K28*'Workload Factors'!J25/100</f>
        <v>6187147.588248567</v>
      </c>
      <c r="L27" s="69">
        <f>'Actual Expenditures'!M$8*'Input-Cost Index'!L28*'Workload Factors'!K25/100</f>
        <v>2600039.6181024457</v>
      </c>
      <c r="M27" s="69">
        <f>'Actual Expenditures'!N$8*'Input-Cost Index'!M28*'Workload Factors'!L25/100</f>
        <v>1719089.545372223</v>
      </c>
      <c r="N27" s="69">
        <f>'Actual Expenditures'!O$8*'Input-Cost Index'!N28*'Workload Factors'!M25/100</f>
        <v>2572118.4095457243</v>
      </c>
      <c r="O27" s="69">
        <f>'Actual Expenditures'!P$8*'Input-Cost Index'!O28*'Workload Factors'!N25/100</f>
        <v>2051769.1125390856</v>
      </c>
      <c r="P27" s="69">
        <f>'Actual Expenditures'!Q$8*'Input-Cost Index'!P28*'Workload Factors'!O25/100</f>
        <v>1397731.8870945715</v>
      </c>
      <c r="Q27" s="69">
        <f>'Actual Expenditures'!R$8*'Input-Cost Index'!Q28*'Workload Factors'!P25/100</f>
        <v>1169226.674655673</v>
      </c>
      <c r="R27" s="85">
        <f>'Actual Expenditures'!S$8*'Input-Cost Index'!R28*'Workload Factors'!Q25/100</f>
        <v>3038344.168559593</v>
      </c>
      <c r="S27" s="26"/>
      <c r="T27" s="26"/>
      <c r="U27" s="26"/>
      <c r="V27" s="26"/>
      <c r="W27" s="26"/>
      <c r="X27" s="26"/>
      <c r="Y27" s="26"/>
    </row>
    <row r="28" spans="1:25" ht="12.75">
      <c r="A28" s="79">
        <v>1</v>
      </c>
      <c r="B28" s="80" t="s">
        <v>28</v>
      </c>
      <c r="C28" s="115">
        <v>1</v>
      </c>
      <c r="D28" s="116" t="s">
        <v>29</v>
      </c>
      <c r="E28" s="115">
        <v>23</v>
      </c>
      <c r="F28" s="117" t="s">
        <v>58</v>
      </c>
      <c r="G28" s="118" t="s">
        <v>59</v>
      </c>
      <c r="H28" s="69">
        <f t="shared" si="1"/>
        <v>7380030.018446997</v>
      </c>
      <c r="I28" s="69">
        <f>'Actual Expenditures'!J$8*'Input-Cost Index'!I29*'Workload Factors'!H26/100</f>
        <v>1652784.3928272459</v>
      </c>
      <c r="J28" s="69">
        <f>'Actual Expenditures'!K$8*'Input-Cost Index'!J29*'Workload Factors'!I26/100</f>
        <v>569149.5051741907</v>
      </c>
      <c r="K28" s="69">
        <f>'Actual Expenditures'!L$8*'Input-Cost Index'!K29*'Workload Factors'!J26/100</f>
        <v>1379206.4981904912</v>
      </c>
      <c r="L28" s="69">
        <f>'Actual Expenditures'!M$8*'Input-Cost Index'!L29*'Workload Factors'!K26/100</f>
        <v>742651.8016458254</v>
      </c>
      <c r="M28" s="69">
        <f>'Actual Expenditures'!N$8*'Input-Cost Index'!M29*'Workload Factors'!L26/100</f>
        <v>581281.53816831</v>
      </c>
      <c r="N28" s="69">
        <f>'Actual Expenditures'!O$8*'Input-Cost Index'!N29*'Workload Factors'!M26/100</f>
        <v>330958.1389306296</v>
      </c>
      <c r="O28" s="69">
        <f>'Actual Expenditures'!P$8*'Input-Cost Index'!O29*'Workload Factors'!N26/100</f>
        <v>574548.6259719498</v>
      </c>
      <c r="P28" s="69">
        <f>'Actual Expenditures'!Q$8*'Input-Cost Index'!P29*'Workload Factors'!O26/100</f>
        <v>373102.4643748971</v>
      </c>
      <c r="Q28" s="69">
        <f>'Actual Expenditures'!R$8*'Input-Cost Index'!Q29*'Workload Factors'!P26/100</f>
        <v>338921.08160575666</v>
      </c>
      <c r="R28" s="85">
        <f>'Actual Expenditures'!S$8*'Input-Cost Index'!R29*'Workload Factors'!Q26/100</f>
        <v>837425.9715577002</v>
      </c>
      <c r="S28" s="26"/>
      <c r="T28" s="26"/>
      <c r="U28" s="26"/>
      <c r="V28" s="26"/>
      <c r="W28" s="26"/>
      <c r="X28" s="26"/>
      <c r="Y28" s="26"/>
    </row>
    <row r="29" spans="1:25" ht="12.75">
      <c r="A29" s="79">
        <v>3</v>
      </c>
      <c r="B29" s="80" t="s">
        <v>10</v>
      </c>
      <c r="C29" s="115">
        <v>5</v>
      </c>
      <c r="D29" s="116" t="s">
        <v>32</v>
      </c>
      <c r="E29" s="115">
        <v>24</v>
      </c>
      <c r="F29" s="117" t="s">
        <v>60</v>
      </c>
      <c r="G29" s="118" t="s">
        <v>61</v>
      </c>
      <c r="H29" s="69">
        <f t="shared" si="1"/>
        <v>31561727.635318898</v>
      </c>
      <c r="I29" s="69">
        <f>'Actual Expenditures'!J$8*'Input-Cost Index'!I30*'Workload Factors'!H27/100</f>
        <v>8140756.786398769</v>
      </c>
      <c r="J29" s="69">
        <f>'Actual Expenditures'!K$8*'Input-Cost Index'!J30*'Workload Factors'!I27/100</f>
        <v>2845969.301624557</v>
      </c>
      <c r="K29" s="69">
        <f>'Actual Expenditures'!L$8*'Input-Cost Index'!K30*'Workload Factors'!J27/100</f>
        <v>3492854.493078434</v>
      </c>
      <c r="L29" s="69">
        <f>'Actual Expenditures'!M$8*'Input-Cost Index'!L30*'Workload Factors'!K27/100</f>
        <v>2480332.386393292</v>
      </c>
      <c r="M29" s="69">
        <f>'Actual Expenditures'!N$8*'Input-Cost Index'!M30*'Workload Factors'!L27/100</f>
        <v>1995219.7285163798</v>
      </c>
      <c r="N29" s="69">
        <f>'Actual Expenditures'!O$8*'Input-Cost Index'!N30*'Workload Factors'!M27/100</f>
        <v>2824235.430906274</v>
      </c>
      <c r="O29" s="69">
        <f>'Actual Expenditures'!P$8*'Input-Cost Index'!O30*'Workload Factors'!N27/100</f>
        <v>2594329.480263132</v>
      </c>
      <c r="P29" s="69">
        <f>'Actual Expenditures'!Q$8*'Input-Cost Index'!P30*'Workload Factors'!O27/100</f>
        <v>1858457.2732867557</v>
      </c>
      <c r="Q29" s="69">
        <f>'Actual Expenditures'!R$8*'Input-Cost Index'!Q30*'Workload Factors'!P27/100</f>
        <v>1421113.135897711</v>
      </c>
      <c r="R29" s="85">
        <f>'Actual Expenditures'!S$8*'Input-Cost Index'!R30*'Workload Factors'!Q27/100</f>
        <v>3908459.618953588</v>
      </c>
      <c r="S29" s="26"/>
      <c r="T29" s="26"/>
      <c r="U29" s="26"/>
      <c r="V29" s="26"/>
      <c r="W29" s="26"/>
      <c r="X29" s="26"/>
      <c r="Y29" s="26"/>
    </row>
    <row r="30" spans="1:25" ht="12.75">
      <c r="A30" s="79">
        <v>1</v>
      </c>
      <c r="B30" s="80" t="s">
        <v>28</v>
      </c>
      <c r="C30" s="115">
        <v>1</v>
      </c>
      <c r="D30" s="116" t="s">
        <v>29</v>
      </c>
      <c r="E30" s="115">
        <v>25</v>
      </c>
      <c r="F30" s="117" t="s">
        <v>62</v>
      </c>
      <c r="G30" s="118" t="s">
        <v>63</v>
      </c>
      <c r="H30" s="69">
        <f t="shared" si="1"/>
        <v>37294050.92361324</v>
      </c>
      <c r="I30" s="69">
        <f>'Actual Expenditures'!J$8*'Input-Cost Index'!I31*'Workload Factors'!H28/100</f>
        <v>9139198.287560694</v>
      </c>
      <c r="J30" s="69">
        <f>'Actual Expenditures'!K$8*'Input-Cost Index'!J31*'Workload Factors'!I28/100</f>
        <v>3615710.7415940408</v>
      </c>
      <c r="K30" s="69">
        <f>'Actual Expenditures'!L$8*'Input-Cost Index'!K31*'Workload Factors'!J28/100</f>
        <v>5321430.99555487</v>
      </c>
      <c r="L30" s="69">
        <f>'Actual Expenditures'!M$8*'Input-Cost Index'!L31*'Workload Factors'!K28/100</f>
        <v>3464843.282975968</v>
      </c>
      <c r="M30" s="69">
        <f>'Actual Expenditures'!N$8*'Input-Cost Index'!M31*'Workload Factors'!L28/100</f>
        <v>2018449.5653408738</v>
      </c>
      <c r="N30" s="69">
        <f>'Actual Expenditures'!O$8*'Input-Cost Index'!N31*'Workload Factors'!M28/100</f>
        <v>2247665.661427984</v>
      </c>
      <c r="O30" s="69">
        <f>'Actual Expenditures'!P$8*'Input-Cost Index'!O31*'Workload Factors'!N28/100</f>
        <v>3048563.2828839333</v>
      </c>
      <c r="P30" s="69">
        <f>'Actual Expenditures'!Q$8*'Input-Cost Index'!P31*'Workload Factors'!O28/100</f>
        <v>2176257.379887063</v>
      </c>
      <c r="Q30" s="69">
        <f>'Actual Expenditures'!R$8*'Input-Cost Index'!Q31*'Workload Factors'!P28/100</f>
        <v>1674706.0200618922</v>
      </c>
      <c r="R30" s="85">
        <f>'Actual Expenditures'!S$8*'Input-Cost Index'!R31*'Workload Factors'!Q28/100</f>
        <v>4587225.706325929</v>
      </c>
      <c r="S30" s="26"/>
      <c r="T30" s="26"/>
      <c r="U30" s="26"/>
      <c r="V30" s="26"/>
      <c r="W30" s="26"/>
      <c r="X30" s="26"/>
      <c r="Y30" s="26"/>
    </row>
    <row r="31" spans="1:25" ht="12.75">
      <c r="A31" s="79">
        <v>2</v>
      </c>
      <c r="B31" s="80" t="s">
        <v>43</v>
      </c>
      <c r="C31" s="115">
        <v>3</v>
      </c>
      <c r="D31" s="116" t="s">
        <v>44</v>
      </c>
      <c r="E31" s="115">
        <v>26</v>
      </c>
      <c r="F31" s="117" t="s">
        <v>64</v>
      </c>
      <c r="G31" s="118" t="s">
        <v>65</v>
      </c>
      <c r="H31" s="69">
        <f t="shared" si="1"/>
        <v>64082838.87053685</v>
      </c>
      <c r="I31" s="69">
        <f>'Actual Expenditures'!J$8*'Input-Cost Index'!I32*'Workload Factors'!H29/100</f>
        <v>16890129.97283275</v>
      </c>
      <c r="J31" s="69">
        <f>'Actual Expenditures'!K$8*'Input-Cost Index'!J32*'Workload Factors'!I29/100</f>
        <v>5852692.468078886</v>
      </c>
      <c r="K31" s="69">
        <f>'Actual Expenditures'!L$8*'Input-Cost Index'!K32*'Workload Factors'!J29/100</f>
        <v>8812924.050429026</v>
      </c>
      <c r="L31" s="69">
        <f>'Actual Expenditures'!M$8*'Input-Cost Index'!L32*'Workload Factors'!K29/100</f>
        <v>5462391.943946434</v>
      </c>
      <c r="M31" s="69">
        <f>'Actual Expenditures'!N$8*'Input-Cost Index'!M32*'Workload Factors'!L29/100</f>
        <v>4105056.444176399</v>
      </c>
      <c r="N31" s="69">
        <f>'Actual Expenditures'!O$8*'Input-Cost Index'!N32*'Workload Factors'!M29/100</f>
        <v>4816702.158083951</v>
      </c>
      <c r="O31" s="69">
        <f>'Actual Expenditures'!P$8*'Input-Cost Index'!O32*'Workload Factors'!N29/100</f>
        <v>4806786.565219435</v>
      </c>
      <c r="P31" s="69">
        <f>'Actual Expenditures'!Q$8*'Input-Cost Index'!P32*'Workload Factors'!O29/100</f>
        <v>3459804.881636366</v>
      </c>
      <c r="Q31" s="69">
        <f>'Actual Expenditures'!R$8*'Input-Cost Index'!Q32*'Workload Factors'!P29/100</f>
        <v>2622703.3461147393</v>
      </c>
      <c r="R31" s="85">
        <f>'Actual Expenditures'!S$8*'Input-Cost Index'!R32*'Workload Factors'!Q29/100</f>
        <v>7253647.040018866</v>
      </c>
      <c r="S31" s="26"/>
      <c r="T31" s="26"/>
      <c r="U31" s="26"/>
      <c r="V31" s="26"/>
      <c r="W31" s="26"/>
      <c r="X31" s="26"/>
      <c r="Y31" s="26"/>
    </row>
    <row r="32" spans="1:25" ht="12.75">
      <c r="A32" s="79">
        <v>2</v>
      </c>
      <c r="B32" s="80" t="s">
        <v>43</v>
      </c>
      <c r="C32" s="115">
        <v>4</v>
      </c>
      <c r="D32" s="116" t="s">
        <v>49</v>
      </c>
      <c r="E32" s="115">
        <v>27</v>
      </c>
      <c r="F32" s="117" t="s">
        <v>66</v>
      </c>
      <c r="G32" s="118" t="s">
        <v>67</v>
      </c>
      <c r="H32" s="69">
        <f t="shared" si="1"/>
        <v>28454380.534130923</v>
      </c>
      <c r="I32" s="69">
        <f>'Actual Expenditures'!J$8*'Input-Cost Index'!I33*'Workload Factors'!H30/100</f>
        <v>7339278.811431216</v>
      </c>
      <c r="J32" s="69">
        <f>'Actual Expenditures'!K$8*'Input-Cost Index'!J33*'Workload Factors'!I30/100</f>
        <v>2774536.9440796645</v>
      </c>
      <c r="K32" s="69">
        <f>'Actual Expenditures'!L$8*'Input-Cost Index'!K33*'Workload Factors'!J30/100</f>
        <v>3352187.4319133796</v>
      </c>
      <c r="L32" s="69">
        <f>'Actual Expenditures'!M$8*'Input-Cost Index'!L33*'Workload Factors'!K30/100</f>
        <v>2155668.1103564026</v>
      </c>
      <c r="M32" s="69">
        <f>'Actual Expenditures'!N$8*'Input-Cost Index'!M33*'Workload Factors'!L30/100</f>
        <v>2474953.385456834</v>
      </c>
      <c r="N32" s="69">
        <f>'Actual Expenditures'!O$8*'Input-Cost Index'!N33*'Workload Factors'!M30/100</f>
        <v>1666632.0960842858</v>
      </c>
      <c r="O32" s="69">
        <f>'Actual Expenditures'!P$8*'Input-Cost Index'!O33*'Workload Factors'!N30/100</f>
        <v>2323375.3257180275</v>
      </c>
      <c r="P32" s="69">
        <f>'Actual Expenditures'!Q$8*'Input-Cost Index'!P33*'Workload Factors'!O30/100</f>
        <v>1601287.9540028172</v>
      </c>
      <c r="Q32" s="69">
        <f>'Actual Expenditures'!R$8*'Input-Cost Index'!Q33*'Workload Factors'!P30/100</f>
        <v>1312352.8319603447</v>
      </c>
      <c r="R32" s="85">
        <f>'Actual Expenditures'!S$8*'Input-Cost Index'!R33*'Workload Factors'!Q30/100</f>
        <v>3454107.6431279546</v>
      </c>
      <c r="S32" s="26"/>
      <c r="T32" s="26"/>
      <c r="U32" s="26"/>
      <c r="V32" s="26"/>
      <c r="W32" s="26"/>
      <c r="X32" s="26"/>
      <c r="Y32" s="26"/>
    </row>
    <row r="33" spans="1:25" ht="12.75">
      <c r="A33" s="79">
        <v>3</v>
      </c>
      <c r="B33" s="80" t="s">
        <v>10</v>
      </c>
      <c r="C33" s="115">
        <v>6</v>
      </c>
      <c r="D33" s="116" t="s">
        <v>11</v>
      </c>
      <c r="E33" s="115">
        <v>28</v>
      </c>
      <c r="F33" s="117" t="s">
        <v>68</v>
      </c>
      <c r="G33" s="118" t="s">
        <v>69</v>
      </c>
      <c r="H33" s="69">
        <f t="shared" si="1"/>
        <v>19821595.69477696</v>
      </c>
      <c r="I33" s="69">
        <f>'Actual Expenditures'!J$8*'Input-Cost Index'!I34*'Workload Factors'!H31/100</f>
        <v>4374184.7678051125</v>
      </c>
      <c r="J33" s="69">
        <f>'Actual Expenditures'!K$8*'Input-Cost Index'!J34*'Workload Factors'!I31/100</f>
        <v>1583231.416407042</v>
      </c>
      <c r="K33" s="69">
        <f>'Actual Expenditures'!L$8*'Input-Cost Index'!K34*'Workload Factors'!J31/100</f>
        <v>4321105.149532599</v>
      </c>
      <c r="L33" s="69">
        <f>'Actual Expenditures'!M$8*'Input-Cost Index'!L34*'Workload Factors'!K31/100</f>
        <v>1907048.9496527226</v>
      </c>
      <c r="M33" s="69">
        <f>'Actual Expenditures'!N$8*'Input-Cost Index'!M34*'Workload Factors'!L31/100</f>
        <v>1540693.0645693985</v>
      </c>
      <c r="N33" s="69">
        <f>'Actual Expenditures'!O$8*'Input-Cost Index'!N34*'Workload Factors'!M31/100</f>
        <v>1356342.3879843287</v>
      </c>
      <c r="O33" s="69">
        <f>'Actual Expenditures'!P$8*'Input-Cost Index'!O34*'Workload Factors'!N31/100</f>
        <v>1279215.8257661108</v>
      </c>
      <c r="P33" s="69">
        <f>'Actual Expenditures'!Q$8*'Input-Cost Index'!P34*'Workload Factors'!O31/100</f>
        <v>839741.8213959981</v>
      </c>
      <c r="Q33" s="69">
        <f>'Actual Expenditures'!R$8*'Input-Cost Index'!Q34*'Workload Factors'!P31/100</f>
        <v>748913.0848395483</v>
      </c>
      <c r="R33" s="85">
        <f>'Actual Expenditures'!S$8*'Input-Cost Index'!R34*'Workload Factors'!Q31/100</f>
        <v>1871119.2268240994</v>
      </c>
      <c r="S33" s="26"/>
      <c r="T33" s="26"/>
      <c r="U33" s="26"/>
      <c r="V33" s="26"/>
      <c r="W33" s="26"/>
      <c r="X33" s="26"/>
      <c r="Y33" s="26"/>
    </row>
    <row r="34" spans="1:25" ht="12.75">
      <c r="A34" s="79">
        <v>2</v>
      </c>
      <c r="B34" s="80" t="s">
        <v>43</v>
      </c>
      <c r="C34" s="115">
        <v>4</v>
      </c>
      <c r="D34" s="116" t="s">
        <v>49</v>
      </c>
      <c r="E34" s="115">
        <v>29</v>
      </c>
      <c r="F34" s="117" t="s">
        <v>70</v>
      </c>
      <c r="G34" s="118" t="s">
        <v>71</v>
      </c>
      <c r="H34" s="69">
        <f t="shared" si="1"/>
        <v>33620775.295887314</v>
      </c>
      <c r="I34" s="69">
        <f>'Actual Expenditures'!J$8*'Input-Cost Index'!I35*'Workload Factors'!H32/100</f>
        <v>7930817.871929522</v>
      </c>
      <c r="J34" s="69">
        <f>'Actual Expenditures'!K$8*'Input-Cost Index'!J35*'Workload Factors'!I32/100</f>
        <v>2958941.3908184594</v>
      </c>
      <c r="K34" s="69">
        <f>'Actual Expenditures'!L$8*'Input-Cost Index'!K35*'Workload Factors'!J32/100</f>
        <v>5055386.539666954</v>
      </c>
      <c r="L34" s="69">
        <f>'Actual Expenditures'!M$8*'Input-Cost Index'!L35*'Workload Factors'!K32/100</f>
        <v>2954581.027898539</v>
      </c>
      <c r="M34" s="69">
        <f>'Actual Expenditures'!N$8*'Input-Cost Index'!M35*'Workload Factors'!L32/100</f>
        <v>2853858.41764257</v>
      </c>
      <c r="N34" s="69">
        <f>'Actual Expenditures'!O$8*'Input-Cost Index'!N35*'Workload Factors'!M32/100</f>
        <v>2287759.9022260564</v>
      </c>
      <c r="O34" s="69">
        <f>'Actual Expenditures'!P$8*'Input-Cost Index'!O35*'Workload Factors'!N32/100</f>
        <v>2574501.2817735495</v>
      </c>
      <c r="P34" s="69">
        <f>'Actual Expenditures'!Q$8*'Input-Cost Index'!P35*'Workload Factors'!O32/100</f>
        <v>1728041.8760893634</v>
      </c>
      <c r="Q34" s="69">
        <f>'Actual Expenditures'!R$8*'Input-Cost Index'!Q35*'Workload Factors'!P32/100</f>
        <v>1483331.7601016592</v>
      </c>
      <c r="R34" s="85">
        <f>'Actual Expenditures'!S$8*'Input-Cost Index'!R35*'Workload Factors'!Q32/100</f>
        <v>3793555.2277406408</v>
      </c>
      <c r="S34" s="26"/>
      <c r="T34" s="26"/>
      <c r="U34" s="26"/>
      <c r="V34" s="26"/>
      <c r="W34" s="26"/>
      <c r="X34" s="26"/>
      <c r="Y34" s="26"/>
    </row>
    <row r="35" spans="1:25" ht="12.75">
      <c r="A35" s="79">
        <v>4</v>
      </c>
      <c r="B35" s="80" t="s">
        <v>14</v>
      </c>
      <c r="C35" s="115">
        <v>8</v>
      </c>
      <c r="D35" s="116" t="s">
        <v>18</v>
      </c>
      <c r="E35" s="115">
        <v>30</v>
      </c>
      <c r="F35" s="117" t="s">
        <v>72</v>
      </c>
      <c r="G35" s="118" t="s">
        <v>73</v>
      </c>
      <c r="H35" s="69">
        <f t="shared" si="1"/>
        <v>5367688.324030914</v>
      </c>
      <c r="I35" s="69">
        <f>'Actual Expenditures'!J$8*'Input-Cost Index'!I36*'Workload Factors'!H33/100</f>
        <v>1186952.4095817164</v>
      </c>
      <c r="J35" s="69">
        <f>'Actual Expenditures'!K$8*'Input-Cost Index'!J36*'Workload Factors'!I33/100</f>
        <v>419261.2722248155</v>
      </c>
      <c r="K35" s="69">
        <f>'Actual Expenditures'!L$8*'Input-Cost Index'!K36*'Workload Factors'!J33/100</f>
        <v>970039.1069344577</v>
      </c>
      <c r="L35" s="69">
        <f>'Actual Expenditures'!M$8*'Input-Cost Index'!L36*'Workload Factors'!K33/100</f>
        <v>448341.9786081595</v>
      </c>
      <c r="M35" s="69">
        <f>'Actual Expenditures'!N$8*'Input-Cost Index'!M36*'Workload Factors'!L33/100</f>
        <v>648033.9550317592</v>
      </c>
      <c r="N35" s="69">
        <f>'Actual Expenditures'!O$8*'Input-Cost Index'!N36*'Workload Factors'!M33/100</f>
        <v>254148.77281940888</v>
      </c>
      <c r="O35" s="69">
        <f>'Actual Expenditures'!P$8*'Input-Cost Index'!O36*'Workload Factors'!N33/100</f>
        <v>392702.63685086963</v>
      </c>
      <c r="P35" s="69">
        <f>'Actual Expenditures'!Q$8*'Input-Cost Index'!P36*'Workload Factors'!O33/100</f>
        <v>245188.37916129697</v>
      </c>
      <c r="Q35" s="69">
        <f>'Actual Expenditures'!R$8*'Input-Cost Index'!Q36*'Workload Factors'!P33/100</f>
        <v>237831.06252045033</v>
      </c>
      <c r="R35" s="85">
        <f>'Actual Expenditures'!S$8*'Input-Cost Index'!R36*'Workload Factors'!Q33/100</f>
        <v>565188.7502979806</v>
      </c>
      <c r="S35" s="26"/>
      <c r="T35" s="26"/>
      <c r="U35" s="26"/>
      <c r="V35" s="26"/>
      <c r="W35" s="26"/>
      <c r="X35" s="26"/>
      <c r="Y35" s="26"/>
    </row>
    <row r="36" spans="1:25" ht="12.75">
      <c r="A36" s="79">
        <v>2</v>
      </c>
      <c r="B36" s="80" t="s">
        <v>43</v>
      </c>
      <c r="C36" s="115">
        <v>4</v>
      </c>
      <c r="D36" s="116" t="s">
        <v>49</v>
      </c>
      <c r="E36" s="115">
        <v>31</v>
      </c>
      <c r="F36" s="117" t="s">
        <v>74</v>
      </c>
      <c r="G36" s="118" t="s">
        <v>75</v>
      </c>
      <c r="H36" s="69">
        <f t="shared" si="1"/>
        <v>9873302.126960296</v>
      </c>
      <c r="I36" s="69">
        <f>'Actual Expenditures'!J$8*'Input-Cost Index'!I37*'Workload Factors'!H34/100</f>
        <v>2312987.732159188</v>
      </c>
      <c r="J36" s="69">
        <f>'Actual Expenditures'!K$8*'Input-Cost Index'!J37*'Workload Factors'!I34/100</f>
        <v>898033.5089607488</v>
      </c>
      <c r="K36" s="69">
        <f>'Actual Expenditures'!L$8*'Input-Cost Index'!K37*'Workload Factors'!J34/100</f>
        <v>1483228.7409400027</v>
      </c>
      <c r="L36" s="69">
        <f>'Actual Expenditures'!M$8*'Input-Cost Index'!L37*'Workload Factors'!K34/100</f>
        <v>766879.9744161336</v>
      </c>
      <c r="M36" s="69">
        <f>'Actual Expenditures'!N$8*'Input-Cost Index'!M37*'Workload Factors'!L34/100</f>
        <v>1041382.3236062607</v>
      </c>
      <c r="N36" s="69">
        <f>'Actual Expenditures'!O$8*'Input-Cost Index'!N37*'Workload Factors'!M34/100</f>
        <v>533990.1819641736</v>
      </c>
      <c r="O36" s="69">
        <f>'Actual Expenditures'!P$8*'Input-Cost Index'!O37*'Workload Factors'!N34/100</f>
        <v>766702.6223768428</v>
      </c>
      <c r="P36" s="69">
        <f>'Actual Expenditures'!Q$8*'Input-Cost Index'!P37*'Workload Factors'!O34/100</f>
        <v>500100.5227670968</v>
      </c>
      <c r="Q36" s="69">
        <f>'Actual Expenditures'!R$8*'Input-Cost Index'!Q37*'Workload Factors'!P34/100</f>
        <v>450877.20698454836</v>
      </c>
      <c r="R36" s="85">
        <f>'Actual Expenditures'!S$8*'Input-Cost Index'!R37*'Workload Factors'!Q34/100</f>
        <v>1119119.3127852993</v>
      </c>
      <c r="S36" s="26"/>
      <c r="T36" s="26"/>
      <c r="U36" s="26"/>
      <c r="V36" s="26"/>
      <c r="W36" s="26"/>
      <c r="X36" s="26"/>
      <c r="Y36" s="26"/>
    </row>
    <row r="37" spans="1:25" ht="12.75">
      <c r="A37" s="79">
        <v>4</v>
      </c>
      <c r="B37" s="80" t="s">
        <v>14</v>
      </c>
      <c r="C37" s="115">
        <v>8</v>
      </c>
      <c r="D37" s="116" t="s">
        <v>18</v>
      </c>
      <c r="E37" s="115">
        <v>32</v>
      </c>
      <c r="F37" s="117" t="s">
        <v>76</v>
      </c>
      <c r="G37" s="118" t="s">
        <v>77</v>
      </c>
      <c r="H37" s="69">
        <f t="shared" si="1"/>
        <v>12156819.486160655</v>
      </c>
      <c r="I37" s="69">
        <f>'Actual Expenditures'!J$8*'Input-Cost Index'!I38*'Workload Factors'!H35/100</f>
        <v>3382819.871479569</v>
      </c>
      <c r="J37" s="69">
        <f>'Actual Expenditures'!K$8*'Input-Cost Index'!J38*'Workload Factors'!I35/100</f>
        <v>1049581.6193010923</v>
      </c>
      <c r="K37" s="69">
        <f>'Actual Expenditures'!L$8*'Input-Cost Index'!K38*'Workload Factors'!J35/100</f>
        <v>1289671.0614779145</v>
      </c>
      <c r="L37" s="69">
        <f>'Actual Expenditures'!M$8*'Input-Cost Index'!L38*'Workload Factors'!K35/100</f>
        <v>974066.2283420311</v>
      </c>
      <c r="M37" s="69">
        <f>'Actual Expenditures'!N$8*'Input-Cost Index'!M38*'Workload Factors'!L35/100</f>
        <v>790000.5452493052</v>
      </c>
      <c r="N37" s="69">
        <f>'Actual Expenditures'!O$8*'Input-Cost Index'!N38*'Workload Factors'!M35/100</f>
        <v>972303.3683288235</v>
      </c>
      <c r="O37" s="69">
        <f>'Actual Expenditures'!P$8*'Input-Cost Index'!O38*'Workload Factors'!N35/100</f>
        <v>991577.2606306511</v>
      </c>
      <c r="P37" s="69">
        <f>'Actual Expenditures'!Q$8*'Input-Cost Index'!P38*'Workload Factors'!O35/100</f>
        <v>673566.5264198561</v>
      </c>
      <c r="Q37" s="69">
        <f>'Actual Expenditures'!R$8*'Input-Cost Index'!Q38*'Workload Factors'!P35/100</f>
        <v>566275.4281873154</v>
      </c>
      <c r="R37" s="85">
        <f>'Actual Expenditures'!S$8*'Input-Cost Index'!R38*'Workload Factors'!Q35/100</f>
        <v>1466957.5767440978</v>
      </c>
      <c r="S37" s="26"/>
      <c r="T37" s="26"/>
      <c r="U37" s="26"/>
      <c r="V37" s="26"/>
      <c r="W37" s="26"/>
      <c r="X37" s="26"/>
      <c r="Y37" s="26"/>
    </row>
    <row r="38" spans="1:25" ht="12.75">
      <c r="A38" s="79">
        <v>1</v>
      </c>
      <c r="B38" s="80" t="s">
        <v>28</v>
      </c>
      <c r="C38" s="115">
        <v>1</v>
      </c>
      <c r="D38" s="116" t="s">
        <v>29</v>
      </c>
      <c r="E38" s="115">
        <v>33</v>
      </c>
      <c r="F38" s="117" t="s">
        <v>78</v>
      </c>
      <c r="G38" s="118" t="s">
        <v>79</v>
      </c>
      <c r="H38" s="69">
        <f t="shared" si="1"/>
        <v>6874096.363018373</v>
      </c>
      <c r="I38" s="69">
        <f>'Actual Expenditures'!J$8*'Input-Cost Index'!I39*'Workload Factors'!H36/100</f>
        <v>1815988.9707461565</v>
      </c>
      <c r="J38" s="69">
        <f>'Actual Expenditures'!K$8*'Input-Cost Index'!J39*'Workload Factors'!I36/100</f>
        <v>632433.0771355367</v>
      </c>
      <c r="K38" s="69">
        <f>'Actual Expenditures'!L$8*'Input-Cost Index'!K39*'Workload Factors'!J36/100</f>
        <v>744974.0995683392</v>
      </c>
      <c r="L38" s="69">
        <f>'Actual Expenditures'!M$8*'Input-Cost Index'!L39*'Workload Factors'!K36/100</f>
        <v>608766.6288262865</v>
      </c>
      <c r="M38" s="69">
        <f>'Actual Expenditures'!N$8*'Input-Cost Index'!M39*'Workload Factors'!L36/100</f>
        <v>496627.19000148994</v>
      </c>
      <c r="N38" s="69">
        <f>'Actual Expenditures'!O$8*'Input-Cost Index'!N39*'Workload Factors'!M36/100</f>
        <v>368885.8138845919</v>
      </c>
      <c r="O38" s="69">
        <f>'Actual Expenditures'!P$8*'Input-Cost Index'!O39*'Workload Factors'!N36/100</f>
        <v>589825.6709932782</v>
      </c>
      <c r="P38" s="69">
        <f>'Actual Expenditures'!Q$8*'Input-Cost Index'!P39*'Workload Factors'!O36/100</f>
        <v>406549.5098929353</v>
      </c>
      <c r="Q38" s="69">
        <f>'Actual Expenditures'!R$8*'Input-Cost Index'!Q39*'Workload Factors'!P36/100</f>
        <v>333138.2039251585</v>
      </c>
      <c r="R38" s="85">
        <f>'Actual Expenditures'!S$8*'Input-Cost Index'!R39*'Workload Factors'!Q36/100</f>
        <v>876907.1980446012</v>
      </c>
      <c r="S38" s="26"/>
      <c r="T38" s="26"/>
      <c r="U38" s="26"/>
      <c r="V38" s="26"/>
      <c r="W38" s="26"/>
      <c r="X38" s="26"/>
      <c r="Y38" s="26"/>
    </row>
    <row r="39" spans="1:25" ht="12.75">
      <c r="A39" s="79">
        <v>1</v>
      </c>
      <c r="B39" s="80" t="s">
        <v>28</v>
      </c>
      <c r="C39" s="115">
        <v>2</v>
      </c>
      <c r="D39" s="116" t="s">
        <v>80</v>
      </c>
      <c r="E39" s="115">
        <v>34</v>
      </c>
      <c r="F39" s="117" t="s">
        <v>81</v>
      </c>
      <c r="G39" s="118" t="s">
        <v>82</v>
      </c>
      <c r="H39" s="69">
        <f t="shared" si="1"/>
        <v>50745109.53785146</v>
      </c>
      <c r="I39" s="69">
        <f>'Actual Expenditures'!J$8*'Input-Cost Index'!I40*'Workload Factors'!H37/100</f>
        <v>13593538.056379763</v>
      </c>
      <c r="J39" s="69">
        <f>'Actual Expenditures'!K$8*'Input-Cost Index'!J40*'Workload Factors'!I37/100</f>
        <v>4609321.746274945</v>
      </c>
      <c r="K39" s="69">
        <f>'Actual Expenditures'!L$8*'Input-Cost Index'!K40*'Workload Factors'!J37/100</f>
        <v>6189546.996757025</v>
      </c>
      <c r="L39" s="69">
        <f>'Actual Expenditures'!M$8*'Input-Cost Index'!L40*'Workload Factors'!K37/100</f>
        <v>4298482.402419049</v>
      </c>
      <c r="M39" s="69">
        <f>'Actual Expenditures'!N$8*'Input-Cost Index'!M40*'Workload Factors'!L37/100</f>
        <v>2653800.4720543465</v>
      </c>
      <c r="N39" s="69">
        <f>'Actual Expenditures'!O$8*'Input-Cost Index'!N40*'Workload Factors'!M37/100</f>
        <v>3466930.2677749144</v>
      </c>
      <c r="O39" s="69">
        <f>'Actual Expenditures'!P$8*'Input-Cost Index'!O40*'Workload Factors'!N37/100</f>
        <v>4197962.523981824</v>
      </c>
      <c r="P39" s="69">
        <f>'Actual Expenditures'!Q$8*'Input-Cost Index'!P40*'Workload Factors'!O37/100</f>
        <v>3101852.7430967838</v>
      </c>
      <c r="Q39" s="69">
        <f>'Actual Expenditures'!R$8*'Input-Cost Index'!Q40*'Workload Factors'!P37/100</f>
        <v>2240039.1810464077</v>
      </c>
      <c r="R39" s="85">
        <f>'Actual Expenditures'!S$8*'Input-Cost Index'!R40*'Workload Factors'!Q37/100</f>
        <v>6393635.148066392</v>
      </c>
      <c r="S39" s="26"/>
      <c r="T39" s="26"/>
      <c r="U39" s="26"/>
      <c r="V39" s="26"/>
      <c r="W39" s="26"/>
      <c r="X39" s="26"/>
      <c r="Y39" s="26"/>
    </row>
    <row r="40" spans="1:25" ht="12.75">
      <c r="A40" s="79">
        <v>4</v>
      </c>
      <c r="B40" s="80" t="s">
        <v>14</v>
      </c>
      <c r="C40" s="115">
        <v>8</v>
      </c>
      <c r="D40" s="116" t="s">
        <v>18</v>
      </c>
      <c r="E40" s="115">
        <v>35</v>
      </c>
      <c r="F40" s="117" t="s">
        <v>83</v>
      </c>
      <c r="G40" s="118" t="s">
        <v>84</v>
      </c>
      <c r="H40" s="69">
        <f t="shared" si="1"/>
        <v>12208004.104954109</v>
      </c>
      <c r="I40" s="69">
        <f>'Actual Expenditures'!J$8*'Input-Cost Index'!I41*'Workload Factors'!H38/100</f>
        <v>3013138.127399072</v>
      </c>
      <c r="J40" s="69">
        <f>'Actual Expenditures'!K$8*'Input-Cost Index'!J41*'Workload Factors'!I38/100</f>
        <v>932099.5636157709</v>
      </c>
      <c r="K40" s="69">
        <f>'Actual Expenditures'!L$8*'Input-Cost Index'!K41*'Workload Factors'!J38/100</f>
        <v>2449449.1703830147</v>
      </c>
      <c r="L40" s="69">
        <f>'Actual Expenditures'!M$8*'Input-Cost Index'!L41*'Workload Factors'!K38/100</f>
        <v>949421.2492333702</v>
      </c>
      <c r="M40" s="69">
        <f>'Actual Expenditures'!N$8*'Input-Cost Index'!M41*'Workload Factors'!L38/100</f>
        <v>1050207.7670353062</v>
      </c>
      <c r="N40" s="69">
        <f>'Actual Expenditures'!O$8*'Input-Cost Index'!N41*'Workload Factors'!M38/100</f>
        <v>745616.3711903687</v>
      </c>
      <c r="O40" s="69">
        <f>'Actual Expenditures'!P$8*'Input-Cost Index'!O41*'Workload Factors'!N38/100</f>
        <v>828042.8119403378</v>
      </c>
      <c r="P40" s="69">
        <f>'Actual Expenditures'!Q$8*'Input-Cost Index'!P41*'Workload Factors'!O38/100</f>
        <v>544022.3828241857</v>
      </c>
      <c r="Q40" s="69">
        <f>'Actual Expenditures'!R$8*'Input-Cost Index'!Q41*'Workload Factors'!P38/100</f>
        <v>484490.1345354252</v>
      </c>
      <c r="R40" s="85">
        <f>'Actual Expenditures'!S$8*'Input-Cost Index'!R41*'Workload Factors'!Q38/100</f>
        <v>1211516.5267972574</v>
      </c>
      <c r="S40" s="26"/>
      <c r="T40" s="26"/>
      <c r="U40" s="26"/>
      <c r="V40" s="26"/>
      <c r="W40" s="26"/>
      <c r="X40" s="26"/>
      <c r="Y40" s="26"/>
    </row>
    <row r="41" spans="1:25" ht="12.75">
      <c r="A41" s="79">
        <v>1</v>
      </c>
      <c r="B41" s="80" t="s">
        <v>28</v>
      </c>
      <c r="C41" s="115">
        <v>2</v>
      </c>
      <c r="D41" s="116" t="s">
        <v>80</v>
      </c>
      <c r="E41" s="115">
        <v>36</v>
      </c>
      <c r="F41" s="117" t="s">
        <v>85</v>
      </c>
      <c r="G41" s="118" t="s">
        <v>86</v>
      </c>
      <c r="H41" s="69">
        <f t="shared" si="1"/>
        <v>117999433.0716567</v>
      </c>
      <c r="I41" s="69">
        <f>'Actual Expenditures'!J$8*'Input-Cost Index'!I42*'Workload Factors'!H39/100</f>
        <v>28011586.486746766</v>
      </c>
      <c r="J41" s="69">
        <f>'Actual Expenditures'!K$8*'Input-Cost Index'!J42*'Workload Factors'!I39/100</f>
        <v>10665148.857770327</v>
      </c>
      <c r="K41" s="69">
        <f>'Actual Expenditures'!L$8*'Input-Cost Index'!K42*'Workload Factors'!J39/100</f>
        <v>22239542.29174474</v>
      </c>
      <c r="L41" s="69">
        <f>'Actual Expenditures'!M$8*'Input-Cost Index'!L42*'Workload Factors'!K39/100</f>
        <v>10379873.513201145</v>
      </c>
      <c r="M41" s="69">
        <f>'Actual Expenditures'!N$8*'Input-Cost Index'!M42*'Workload Factors'!L39/100</f>
        <v>5119908.2470831005</v>
      </c>
      <c r="N41" s="69">
        <f>'Actual Expenditures'!O$8*'Input-Cost Index'!N42*'Workload Factors'!M39/100</f>
        <v>7736572.803824846</v>
      </c>
      <c r="O41" s="69">
        <f>'Actual Expenditures'!P$8*'Input-Cost Index'!O42*'Workload Factors'!N39/100</f>
        <v>9007648.747761788</v>
      </c>
      <c r="P41" s="69">
        <f>'Actual Expenditures'!Q$8*'Input-Cost Index'!P42*'Workload Factors'!O39/100</f>
        <v>6345605.285655542</v>
      </c>
      <c r="Q41" s="69">
        <f>'Actual Expenditures'!R$8*'Input-Cost Index'!Q42*'Workload Factors'!P39/100</f>
        <v>5001502.602676348</v>
      </c>
      <c r="R41" s="85">
        <f>'Actual Expenditures'!S$8*'Input-Cost Index'!R42*'Workload Factors'!Q39/100</f>
        <v>13492044.23519211</v>
      </c>
      <c r="S41" s="26"/>
      <c r="T41" s="26"/>
      <c r="U41" s="26"/>
      <c r="V41" s="26"/>
      <c r="W41" s="26"/>
      <c r="X41" s="26"/>
      <c r="Y41" s="26"/>
    </row>
    <row r="42" spans="1:25" ht="12.75">
      <c r="A42" s="79">
        <v>3</v>
      </c>
      <c r="B42" s="80" t="s">
        <v>10</v>
      </c>
      <c r="C42" s="115">
        <v>5</v>
      </c>
      <c r="D42" s="116" t="s">
        <v>32</v>
      </c>
      <c r="E42" s="115">
        <v>37</v>
      </c>
      <c r="F42" s="117" t="s">
        <v>87</v>
      </c>
      <c r="G42" s="118" t="s">
        <v>88</v>
      </c>
      <c r="H42" s="69">
        <f t="shared" si="1"/>
        <v>51722787.60279013</v>
      </c>
      <c r="I42" s="69">
        <f>'Actual Expenditures'!J$8*'Input-Cost Index'!I43*'Workload Factors'!H40/100</f>
        <v>12283125.579071937</v>
      </c>
      <c r="J42" s="69">
        <f>'Actual Expenditures'!K$8*'Input-Cost Index'!J43*'Workload Factors'!I40/100</f>
        <v>4295639.570619783</v>
      </c>
      <c r="K42" s="69">
        <f>'Actual Expenditures'!L$8*'Input-Cost Index'!K43*'Workload Factors'!J40/100</f>
        <v>9365732.028164083</v>
      </c>
      <c r="L42" s="69">
        <f>'Actual Expenditures'!M$8*'Input-Cost Index'!L43*'Workload Factors'!K40/100</f>
        <v>4710872.794088258</v>
      </c>
      <c r="M42" s="69">
        <f>'Actual Expenditures'!N$8*'Input-Cost Index'!M43*'Workload Factors'!L40/100</f>
        <v>3572907.6556067076</v>
      </c>
      <c r="N42" s="69">
        <f>'Actual Expenditures'!O$8*'Input-Cost Index'!N43*'Workload Factors'!M40/100</f>
        <v>3402772.1467103516</v>
      </c>
      <c r="O42" s="69">
        <f>'Actual Expenditures'!P$8*'Input-Cost Index'!O43*'Workload Factors'!N40/100</f>
        <v>3783008.4225912327</v>
      </c>
      <c r="P42" s="69">
        <f>'Actual Expenditures'!Q$8*'Input-Cost Index'!P43*'Workload Factors'!O40/100</f>
        <v>2553343.6409757733</v>
      </c>
      <c r="Q42" s="69">
        <f>'Actual Expenditures'!R$8*'Input-Cost Index'!Q43*'Workload Factors'!P40/100</f>
        <v>2170739.9724737485</v>
      </c>
      <c r="R42" s="85">
        <f>'Actual Expenditures'!S$8*'Input-Cost Index'!R43*'Workload Factors'!Q40/100</f>
        <v>5584645.792488252</v>
      </c>
      <c r="S42" s="26"/>
      <c r="T42" s="26"/>
      <c r="U42" s="26"/>
      <c r="V42" s="26"/>
      <c r="W42" s="26"/>
      <c r="X42" s="26"/>
      <c r="Y42" s="26"/>
    </row>
    <row r="43" spans="1:25" ht="12.75">
      <c r="A43" s="79">
        <v>2</v>
      </c>
      <c r="B43" s="80" t="s">
        <v>43</v>
      </c>
      <c r="C43" s="115">
        <v>4</v>
      </c>
      <c r="D43" s="116" t="s">
        <v>49</v>
      </c>
      <c r="E43" s="115">
        <v>38</v>
      </c>
      <c r="F43" s="117" t="s">
        <v>89</v>
      </c>
      <c r="G43" s="118" t="s">
        <v>90</v>
      </c>
      <c r="H43" s="69">
        <f t="shared" si="1"/>
        <v>4020682.339059027</v>
      </c>
      <c r="I43" s="69">
        <f>'Actual Expenditures'!J$8*'Input-Cost Index'!I44*'Workload Factors'!H41/100</f>
        <v>829487.1205691316</v>
      </c>
      <c r="J43" s="69">
        <f>'Actual Expenditures'!K$8*'Input-Cost Index'!J44*'Workload Factors'!I41/100</f>
        <v>342686.27309617685</v>
      </c>
      <c r="K43" s="69">
        <f>'Actual Expenditures'!L$8*'Input-Cost Index'!K44*'Workload Factors'!J41/100</f>
        <v>735715.0474942756</v>
      </c>
      <c r="L43" s="69">
        <f>'Actual Expenditures'!M$8*'Input-Cost Index'!L44*'Workload Factors'!K41/100</f>
        <v>288540.9021782409</v>
      </c>
      <c r="M43" s="69">
        <f>'Actual Expenditures'!N$8*'Input-Cost Index'!M44*'Workload Factors'!L41/100</f>
        <v>637243.1704893043</v>
      </c>
      <c r="N43" s="69">
        <f>'Actual Expenditures'!O$8*'Input-Cost Index'!N44*'Workload Factors'!M41/100</f>
        <v>171920.67303991268</v>
      </c>
      <c r="O43" s="69">
        <f>'Actual Expenditures'!P$8*'Input-Cost Index'!O44*'Workload Factors'!N41/100</f>
        <v>275900.1624153982</v>
      </c>
      <c r="P43" s="69">
        <f>'Actual Expenditures'!Q$8*'Input-Cost Index'!P44*'Workload Factors'!O41/100</f>
        <v>174756.62696234245</v>
      </c>
      <c r="Q43" s="69">
        <f>'Actual Expenditures'!R$8*'Input-Cost Index'!Q44*'Workload Factors'!P41/100</f>
        <v>165523.28460847386</v>
      </c>
      <c r="R43" s="85">
        <f>'Actual Expenditures'!S$8*'Input-Cost Index'!R44*'Workload Factors'!Q41/100</f>
        <v>398909.07820577035</v>
      </c>
      <c r="S43" s="26"/>
      <c r="T43" s="26"/>
      <c r="U43" s="26"/>
      <c r="V43" s="26"/>
      <c r="W43" s="26"/>
      <c r="X43" s="26"/>
      <c r="Y43" s="26"/>
    </row>
    <row r="44" spans="1:25" ht="12.75">
      <c r="A44" s="79">
        <v>2</v>
      </c>
      <c r="B44" s="80" t="s">
        <v>43</v>
      </c>
      <c r="C44" s="115">
        <v>3</v>
      </c>
      <c r="D44" s="116" t="s">
        <v>44</v>
      </c>
      <c r="E44" s="115">
        <v>39</v>
      </c>
      <c r="F44" s="117" t="s">
        <v>91</v>
      </c>
      <c r="G44" s="118" t="s">
        <v>92</v>
      </c>
      <c r="H44" s="69">
        <f t="shared" si="1"/>
        <v>67620187.87609163</v>
      </c>
      <c r="I44" s="69">
        <f>'Actual Expenditures'!J$8*'Input-Cost Index'!I45*'Workload Factors'!H42/100</f>
        <v>17107617.250981566</v>
      </c>
      <c r="J44" s="69">
        <f>'Actual Expenditures'!K$8*'Input-Cost Index'!J45*'Workload Factors'!I42/100</f>
        <v>6281994.138058097</v>
      </c>
      <c r="K44" s="69">
        <f>'Actual Expenditures'!L$8*'Input-Cost Index'!K45*'Workload Factors'!J42/100</f>
        <v>9760985.842697162</v>
      </c>
      <c r="L44" s="69">
        <f>'Actual Expenditures'!M$8*'Input-Cost Index'!L45*'Workload Factors'!K42/100</f>
        <v>5785789.491863758</v>
      </c>
      <c r="M44" s="69">
        <f>'Actual Expenditures'!N$8*'Input-Cost Index'!M45*'Workload Factors'!L42/100</f>
        <v>4272898.330691718</v>
      </c>
      <c r="N44" s="69">
        <f>'Actual Expenditures'!O$8*'Input-Cost Index'!N45*'Workload Factors'!M42/100</f>
        <v>4409470.664662685</v>
      </c>
      <c r="O44" s="69">
        <f>'Actual Expenditures'!P$8*'Input-Cost Index'!O45*'Workload Factors'!N42/100</f>
        <v>5332009.100001303</v>
      </c>
      <c r="P44" s="69">
        <f>'Actual Expenditures'!Q$8*'Input-Cost Index'!P45*'Workload Factors'!O42/100</f>
        <v>3725472.5005058264</v>
      </c>
      <c r="Q44" s="69">
        <f>'Actual Expenditures'!R$8*'Input-Cost Index'!Q45*'Workload Factors'!P42/100</f>
        <v>2979945.100265844</v>
      </c>
      <c r="R44" s="85">
        <f>'Actual Expenditures'!S$8*'Input-Cost Index'!R45*'Workload Factors'!Q42/100</f>
        <v>7964005.456363678</v>
      </c>
      <c r="S44" s="26"/>
      <c r="T44" s="26"/>
      <c r="U44" s="26"/>
      <c r="V44" s="26"/>
      <c r="W44" s="26"/>
      <c r="X44" s="26"/>
      <c r="Y44" s="26"/>
    </row>
    <row r="45" spans="1:25" ht="12.75">
      <c r="A45" s="79">
        <v>3</v>
      </c>
      <c r="B45" s="80" t="s">
        <v>10</v>
      </c>
      <c r="C45" s="115">
        <v>7</v>
      </c>
      <c r="D45" s="116" t="s">
        <v>21</v>
      </c>
      <c r="E45" s="115">
        <v>40</v>
      </c>
      <c r="F45" s="117" t="s">
        <v>93</v>
      </c>
      <c r="G45" s="118" t="s">
        <v>94</v>
      </c>
      <c r="H45" s="69">
        <f t="shared" si="1"/>
        <v>21518067.032963775</v>
      </c>
      <c r="I45" s="69">
        <f>'Actual Expenditures'!J$8*'Input-Cost Index'!I46*'Workload Factors'!H43/100</f>
        <v>5152939.869339121</v>
      </c>
      <c r="J45" s="69">
        <f>'Actual Expenditures'!K$8*'Input-Cost Index'!J46*'Workload Factors'!I43/100</f>
        <v>1823783.1694549506</v>
      </c>
      <c r="K45" s="69">
        <f>'Actual Expenditures'!L$8*'Input-Cost Index'!K46*'Workload Factors'!J43/100</f>
        <v>3732639.5748521388</v>
      </c>
      <c r="L45" s="69">
        <f>'Actual Expenditures'!M$8*'Input-Cost Index'!L46*'Workload Factors'!K43/100</f>
        <v>1798571.6468315015</v>
      </c>
      <c r="M45" s="69">
        <f>'Actual Expenditures'!N$8*'Input-Cost Index'!M46*'Workload Factors'!L43/100</f>
        <v>1999019.9659801314</v>
      </c>
      <c r="N45" s="69">
        <f>'Actual Expenditures'!O$8*'Input-Cost Index'!N46*'Workload Factors'!M43/100</f>
        <v>1268907.4188932944</v>
      </c>
      <c r="O45" s="69">
        <f>'Actual Expenditures'!P$8*'Input-Cost Index'!O46*'Workload Factors'!N43/100</f>
        <v>1551325.393281948</v>
      </c>
      <c r="P45" s="69">
        <f>'Actual Expenditures'!Q$8*'Input-Cost Index'!P46*'Workload Factors'!O43/100</f>
        <v>1013976.7738529156</v>
      </c>
      <c r="Q45" s="69">
        <f>'Actual Expenditures'!R$8*'Input-Cost Index'!Q46*'Workload Factors'!P43/100</f>
        <v>910980.4321158018</v>
      </c>
      <c r="R45" s="85">
        <f>'Actual Expenditures'!S$8*'Input-Cost Index'!R46*'Workload Factors'!Q43/100</f>
        <v>2265922.7883619727</v>
      </c>
      <c r="S45" s="26"/>
      <c r="T45" s="26"/>
      <c r="U45" s="26"/>
      <c r="V45" s="26"/>
      <c r="W45" s="26"/>
      <c r="X45" s="26"/>
      <c r="Y45" s="26"/>
    </row>
    <row r="46" spans="1:25" ht="12.75">
      <c r="A46" s="79">
        <v>4</v>
      </c>
      <c r="B46" s="80" t="s">
        <v>14</v>
      </c>
      <c r="C46" s="115">
        <v>9</v>
      </c>
      <c r="D46" s="116" t="s">
        <v>15</v>
      </c>
      <c r="E46" s="115">
        <v>41</v>
      </c>
      <c r="F46" s="117" t="s">
        <v>95</v>
      </c>
      <c r="G46" s="118" t="s">
        <v>96</v>
      </c>
      <c r="H46" s="69">
        <f t="shared" si="1"/>
        <v>20124235.40654691</v>
      </c>
      <c r="I46" s="69">
        <f>'Actual Expenditures'!J$8*'Input-Cost Index'!I47*'Workload Factors'!H44/100</f>
        <v>5054720.978068374</v>
      </c>
      <c r="J46" s="69">
        <f>'Actual Expenditures'!K$8*'Input-Cost Index'!J47*'Workload Factors'!I44/100</f>
        <v>1829025.2483160966</v>
      </c>
      <c r="K46" s="69">
        <f>'Actual Expenditures'!L$8*'Input-Cost Index'!K47*'Workload Factors'!J44/100</f>
        <v>3045349.607460807</v>
      </c>
      <c r="L46" s="69">
        <f>'Actual Expenditures'!M$8*'Input-Cost Index'!L47*'Workload Factors'!K44/100</f>
        <v>1682468.5450080752</v>
      </c>
      <c r="M46" s="69">
        <f>'Actual Expenditures'!N$8*'Input-Cost Index'!M47*'Workload Factors'!L44/100</f>
        <v>1470476.8933434412</v>
      </c>
      <c r="N46" s="69">
        <f>'Actual Expenditures'!O$8*'Input-Cost Index'!N47*'Workload Factors'!M44/100</f>
        <v>1085159.4894684753</v>
      </c>
      <c r="O46" s="69">
        <f>'Actual Expenditures'!P$8*'Input-Cost Index'!O47*'Workload Factors'!N44/100</f>
        <v>1600126.9349747042</v>
      </c>
      <c r="P46" s="69">
        <f>'Actual Expenditures'!Q$8*'Input-Cost Index'!P47*'Workload Factors'!O44/100</f>
        <v>1076876.954730014</v>
      </c>
      <c r="Q46" s="69">
        <f>'Actual Expenditures'!R$8*'Input-Cost Index'!Q47*'Workload Factors'!P44/100</f>
        <v>920141.943610874</v>
      </c>
      <c r="R46" s="85">
        <f>'Actual Expenditures'!S$8*'Input-Cost Index'!R47*'Workload Factors'!Q44/100</f>
        <v>2359888.81156605</v>
      </c>
      <c r="S46" s="26"/>
      <c r="T46" s="26"/>
      <c r="U46" s="26"/>
      <c r="V46" s="26"/>
      <c r="W46" s="26"/>
      <c r="X46" s="26"/>
      <c r="Y46" s="26"/>
    </row>
    <row r="47" spans="1:25" ht="12.75">
      <c r="A47" s="79">
        <v>1</v>
      </c>
      <c r="B47" s="80" t="s">
        <v>28</v>
      </c>
      <c r="C47" s="115">
        <v>2</v>
      </c>
      <c r="D47" s="116" t="s">
        <v>80</v>
      </c>
      <c r="E47" s="115">
        <v>42</v>
      </c>
      <c r="F47" s="117" t="s">
        <v>97</v>
      </c>
      <c r="G47" s="118" t="s">
        <v>98</v>
      </c>
      <c r="H47" s="69">
        <f t="shared" si="1"/>
        <v>70387011.21351601</v>
      </c>
      <c r="I47" s="69">
        <f>'Actual Expenditures'!J$8*'Input-Cost Index'!I48*'Workload Factors'!H45/100</f>
        <v>16617851.02574315</v>
      </c>
      <c r="J47" s="69">
        <f>'Actual Expenditures'!K$8*'Input-Cost Index'!J48*'Workload Factors'!I45/100</f>
        <v>6469229.057029597</v>
      </c>
      <c r="K47" s="69">
        <f>'Actual Expenditures'!L$8*'Input-Cost Index'!K48*'Workload Factors'!J45/100</f>
        <v>10516336.748236148</v>
      </c>
      <c r="L47" s="69">
        <f>'Actual Expenditures'!M$8*'Input-Cost Index'!L48*'Workload Factors'!K45/100</f>
        <v>6324031.325026738</v>
      </c>
      <c r="M47" s="69">
        <f>'Actual Expenditures'!N$8*'Input-Cost Index'!M48*'Workload Factors'!L45/100</f>
        <v>4114772.479381636</v>
      </c>
      <c r="N47" s="69">
        <f>'Actual Expenditures'!O$8*'Input-Cost Index'!N48*'Workload Factors'!M45/100</f>
        <v>4907635.2281150315</v>
      </c>
      <c r="O47" s="69">
        <f>'Actual Expenditures'!P$8*'Input-Cost Index'!O48*'Workload Factors'!N45/100</f>
        <v>5724330.961187502</v>
      </c>
      <c r="P47" s="69">
        <f>'Actual Expenditures'!Q$8*'Input-Cost Index'!P48*'Workload Factors'!O45/100</f>
        <v>3966986.1459932122</v>
      </c>
      <c r="Q47" s="69">
        <f>'Actual Expenditures'!R$8*'Input-Cost Index'!Q48*'Workload Factors'!P45/100</f>
        <v>3219706.922606222</v>
      </c>
      <c r="R47" s="85">
        <f>'Actual Expenditures'!S$8*'Input-Cost Index'!R48*'Workload Factors'!Q45/100</f>
        <v>8526131.320196783</v>
      </c>
      <c r="S47" s="26"/>
      <c r="T47" s="26"/>
      <c r="U47" s="26"/>
      <c r="V47" s="26"/>
      <c r="W47" s="26"/>
      <c r="X47" s="26"/>
      <c r="Y47" s="26"/>
    </row>
    <row r="48" spans="1:25" ht="12.75">
      <c r="A48" s="79">
        <v>1</v>
      </c>
      <c r="B48" s="80" t="s">
        <v>28</v>
      </c>
      <c r="C48" s="115">
        <v>1</v>
      </c>
      <c r="D48" s="116" t="s">
        <v>29</v>
      </c>
      <c r="E48" s="115">
        <v>44</v>
      </c>
      <c r="F48" s="117" t="s">
        <v>99</v>
      </c>
      <c r="G48" s="118" t="s">
        <v>100</v>
      </c>
      <c r="H48" s="69">
        <f t="shared" si="1"/>
        <v>6092749.283516331</v>
      </c>
      <c r="I48" s="69">
        <f>'Actual Expenditures'!J$8*'Input-Cost Index'!I49*'Workload Factors'!H46/100</f>
        <v>1397106.7566847452</v>
      </c>
      <c r="J48" s="69">
        <f>'Actual Expenditures'!K$8*'Input-Cost Index'!J49*'Workload Factors'!I46/100</f>
        <v>601164.4667364726</v>
      </c>
      <c r="K48" s="69">
        <f>'Actual Expenditures'!L$8*'Input-Cost Index'!K49*'Workload Factors'!J46/100</f>
        <v>972887.4908907429</v>
      </c>
      <c r="L48" s="69">
        <f>'Actual Expenditures'!M$8*'Input-Cost Index'!L49*'Workload Factors'!K46/100</f>
        <v>589687.144748653</v>
      </c>
      <c r="M48" s="69">
        <f>'Actual Expenditures'!N$8*'Input-Cost Index'!M49*'Workload Factors'!L46/100</f>
        <v>301209.2552597254</v>
      </c>
      <c r="N48" s="69">
        <f>'Actual Expenditures'!O$8*'Input-Cost Index'!N49*'Workload Factors'!M46/100</f>
        <v>394648.4470028659</v>
      </c>
      <c r="O48" s="69">
        <f>'Actual Expenditures'!P$8*'Input-Cost Index'!O49*'Workload Factors'!N46/100</f>
        <v>491534.0972732095</v>
      </c>
      <c r="P48" s="69">
        <f>'Actual Expenditures'!Q$8*'Input-Cost Index'!P49*'Workload Factors'!O46/100</f>
        <v>336364.8499235151</v>
      </c>
      <c r="Q48" s="69">
        <f>'Actual Expenditures'!R$8*'Input-Cost Index'!Q49*'Workload Factors'!P46/100</f>
        <v>279153.7101638593</v>
      </c>
      <c r="R48" s="85">
        <f>'Actual Expenditures'!S$8*'Input-Cost Index'!R49*'Workload Factors'!Q46/100</f>
        <v>728993.0648325426</v>
      </c>
      <c r="S48" s="26"/>
      <c r="T48" s="26"/>
      <c r="U48" s="26"/>
      <c r="V48" s="26"/>
      <c r="W48" s="26"/>
      <c r="X48" s="26"/>
      <c r="Y48" s="26"/>
    </row>
    <row r="49" spans="1:25" ht="12.75">
      <c r="A49" s="79">
        <v>3</v>
      </c>
      <c r="B49" s="80" t="s">
        <v>10</v>
      </c>
      <c r="C49" s="115">
        <v>5</v>
      </c>
      <c r="D49" s="116" t="s">
        <v>32</v>
      </c>
      <c r="E49" s="115">
        <v>45</v>
      </c>
      <c r="F49" s="117" t="s">
        <v>101</v>
      </c>
      <c r="G49" s="118" t="s">
        <v>102</v>
      </c>
      <c r="H49" s="69">
        <f t="shared" si="1"/>
        <v>26282849.811843336</v>
      </c>
      <c r="I49" s="69">
        <f>'Actual Expenditures'!J$8*'Input-Cost Index'!I50*'Workload Factors'!H47/100</f>
        <v>6105860.076324111</v>
      </c>
      <c r="J49" s="69">
        <f>'Actual Expenditures'!K$8*'Input-Cost Index'!J50*'Workload Factors'!I47/100</f>
        <v>2166089.468797699</v>
      </c>
      <c r="K49" s="69">
        <f>'Actual Expenditures'!L$8*'Input-Cost Index'!K50*'Workload Factors'!J47/100</f>
        <v>5063398.30085319</v>
      </c>
      <c r="L49" s="69">
        <f>'Actual Expenditures'!M$8*'Input-Cost Index'!L50*'Workload Factors'!K47/100</f>
        <v>2415119.918780786</v>
      </c>
      <c r="M49" s="69">
        <f>'Actual Expenditures'!N$8*'Input-Cost Index'!M50*'Workload Factors'!L47/100</f>
        <v>1885130.9910732994</v>
      </c>
      <c r="N49" s="69">
        <f>'Actual Expenditures'!O$8*'Input-Cost Index'!N50*'Workload Factors'!M47/100</f>
        <v>1721557.8605759835</v>
      </c>
      <c r="O49" s="69">
        <f>'Actual Expenditures'!P$8*'Input-Cost Index'!O50*'Workload Factors'!N47/100</f>
        <v>1861254.2292333755</v>
      </c>
      <c r="P49" s="69">
        <f>'Actual Expenditures'!Q$8*'Input-Cost Index'!P50*'Workload Factors'!O47/100</f>
        <v>1249459.2009124088</v>
      </c>
      <c r="Q49" s="69">
        <f>'Actual Expenditures'!R$8*'Input-Cost Index'!Q50*'Workload Factors'!P47/100</f>
        <v>1072285.451796442</v>
      </c>
      <c r="R49" s="85">
        <f>'Actual Expenditures'!S$8*'Input-Cost Index'!R50*'Workload Factors'!Q47/100</f>
        <v>2742694.3134960383</v>
      </c>
      <c r="S49" s="26"/>
      <c r="T49" s="26"/>
      <c r="U49" s="26"/>
      <c r="V49" s="26"/>
      <c r="W49" s="26"/>
      <c r="X49" s="26"/>
      <c r="Y49" s="26"/>
    </row>
    <row r="50" spans="1:25" ht="12.75">
      <c r="A50" s="79">
        <v>2</v>
      </c>
      <c r="B50" s="80" t="s">
        <v>43</v>
      </c>
      <c r="C50" s="115">
        <v>4</v>
      </c>
      <c r="D50" s="116" t="s">
        <v>49</v>
      </c>
      <c r="E50" s="115">
        <v>46</v>
      </c>
      <c r="F50" s="117" t="s">
        <v>103</v>
      </c>
      <c r="G50" s="118" t="s">
        <v>104</v>
      </c>
      <c r="H50" s="69">
        <f t="shared" si="1"/>
        <v>4442961.126835726</v>
      </c>
      <c r="I50" s="69">
        <f>'Actual Expenditures'!J$8*'Input-Cost Index'!I51*'Workload Factors'!H48/100</f>
        <v>1007771.5204556477</v>
      </c>
      <c r="J50" s="69">
        <f>'Actual Expenditures'!K$8*'Input-Cost Index'!J51*'Workload Factors'!I48/100</f>
        <v>373996.5021132077</v>
      </c>
      <c r="K50" s="69">
        <f>'Actual Expenditures'!L$8*'Input-Cost Index'!K51*'Workload Factors'!J48/100</f>
        <v>664426.0850520604</v>
      </c>
      <c r="L50" s="69">
        <f>'Actual Expenditures'!M$8*'Input-Cost Index'!L51*'Workload Factors'!K48/100</f>
        <v>338314.4717039311</v>
      </c>
      <c r="M50" s="69">
        <f>'Actual Expenditures'!N$8*'Input-Cost Index'!M51*'Workload Factors'!L48/100</f>
        <v>658168.7531011908</v>
      </c>
      <c r="N50" s="69">
        <f>'Actual Expenditures'!O$8*'Input-Cost Index'!N51*'Workload Factors'!M48/100</f>
        <v>195288.2658648962</v>
      </c>
      <c r="O50" s="69">
        <f>'Actual Expenditures'!P$8*'Input-Cost Index'!O51*'Workload Factors'!N48/100</f>
        <v>328298.6580778322</v>
      </c>
      <c r="P50" s="69">
        <f>'Actual Expenditures'!Q$8*'Input-Cost Index'!P51*'Workload Factors'!O48/100</f>
        <v>205336.82674192995</v>
      </c>
      <c r="Q50" s="69">
        <f>'Actual Expenditures'!R$8*'Input-Cost Index'!Q51*'Workload Factors'!P48/100</f>
        <v>198600.04958525204</v>
      </c>
      <c r="R50" s="85">
        <f>'Actual Expenditures'!S$8*'Input-Cost Index'!R51*'Workload Factors'!Q48/100</f>
        <v>472759.9941397777</v>
      </c>
      <c r="S50" s="26"/>
      <c r="T50" s="26"/>
      <c r="U50" s="26"/>
      <c r="V50" s="26"/>
      <c r="W50" s="26"/>
      <c r="X50" s="26"/>
      <c r="Y50" s="26"/>
    </row>
    <row r="51" spans="1:25" ht="12.75">
      <c r="A51" s="79">
        <v>3</v>
      </c>
      <c r="B51" s="80" t="s">
        <v>10</v>
      </c>
      <c r="C51" s="115">
        <v>6</v>
      </c>
      <c r="D51" s="116" t="s">
        <v>11</v>
      </c>
      <c r="E51" s="115">
        <v>47</v>
      </c>
      <c r="F51" s="117" t="s">
        <v>105</v>
      </c>
      <c r="G51" s="118" t="s">
        <v>106</v>
      </c>
      <c r="H51" s="69">
        <f t="shared" si="1"/>
        <v>36943732.891292736</v>
      </c>
      <c r="I51" s="69">
        <f>'Actual Expenditures'!J$8*'Input-Cost Index'!I52*'Workload Factors'!H49/100</f>
        <v>8352552.38732421</v>
      </c>
      <c r="J51" s="69">
        <f>'Actual Expenditures'!K$8*'Input-Cost Index'!J52*'Workload Factors'!I49/100</f>
        <v>3059510.6118893665</v>
      </c>
      <c r="K51" s="69">
        <f>'Actual Expenditures'!L$8*'Input-Cost Index'!K52*'Workload Factors'!J49/100</f>
        <v>6968728.255715156</v>
      </c>
      <c r="L51" s="69">
        <f>'Actual Expenditures'!M$8*'Input-Cost Index'!L52*'Workload Factors'!K49/100</f>
        <v>3499164.25772935</v>
      </c>
      <c r="M51" s="69">
        <f>'Actual Expenditures'!N$8*'Input-Cost Index'!M52*'Workload Factors'!L49/100</f>
        <v>2704756.74427052</v>
      </c>
      <c r="N51" s="69">
        <f>'Actual Expenditures'!O$8*'Input-Cost Index'!N52*'Workload Factors'!M49/100</f>
        <v>2509944.944495591</v>
      </c>
      <c r="O51" s="69">
        <f>'Actual Expenditures'!P$8*'Input-Cost Index'!O52*'Workload Factors'!N49/100</f>
        <v>2642385.7672066744</v>
      </c>
      <c r="P51" s="69">
        <f>'Actual Expenditures'!Q$8*'Input-Cost Index'!P52*'Workload Factors'!O49/100</f>
        <v>1789071.3797218956</v>
      </c>
      <c r="Q51" s="69">
        <f>'Actual Expenditures'!R$8*'Input-Cost Index'!Q52*'Workload Factors'!P49/100</f>
        <v>1512719.3713903136</v>
      </c>
      <c r="R51" s="85">
        <f>'Actual Expenditures'!S$8*'Input-Cost Index'!R52*'Workload Factors'!Q49/100</f>
        <v>3904899.1715496606</v>
      </c>
      <c r="S51" s="26"/>
      <c r="T51" s="26"/>
      <c r="U51" s="26"/>
      <c r="V51" s="26"/>
      <c r="W51" s="26"/>
      <c r="X51" s="26"/>
      <c r="Y51" s="26"/>
    </row>
    <row r="52" spans="1:25" ht="12.75">
      <c r="A52" s="79">
        <v>3</v>
      </c>
      <c r="B52" s="80" t="s">
        <v>10</v>
      </c>
      <c r="C52" s="115">
        <v>7</v>
      </c>
      <c r="D52" s="116" t="s">
        <v>21</v>
      </c>
      <c r="E52" s="115">
        <v>48</v>
      </c>
      <c r="F52" s="117" t="s">
        <v>107</v>
      </c>
      <c r="G52" s="118" t="s">
        <v>108</v>
      </c>
      <c r="H52" s="69">
        <f t="shared" si="1"/>
        <v>143180672.19609374</v>
      </c>
      <c r="I52" s="69">
        <f>'Actual Expenditures'!J$8*'Input-Cost Index'!I53*'Workload Factors'!H50/100</f>
        <v>39001716.6129817</v>
      </c>
      <c r="J52" s="69">
        <f>'Actual Expenditures'!K$8*'Input-Cost Index'!J53*'Workload Factors'!I50/100</f>
        <v>12470201.391048322</v>
      </c>
      <c r="K52" s="69">
        <f>'Actual Expenditures'!L$8*'Input-Cost Index'!K53*'Workload Factors'!J50/100</f>
        <v>25861208.72933498</v>
      </c>
      <c r="L52" s="69">
        <f>'Actual Expenditures'!M$8*'Input-Cost Index'!L53*'Workload Factors'!K50/100</f>
        <v>9991577.814253414</v>
      </c>
      <c r="M52" s="69">
        <f>'Actual Expenditures'!N$8*'Input-Cost Index'!M53*'Workload Factors'!L50/100</f>
        <v>8888065.08878119</v>
      </c>
      <c r="N52" s="69">
        <f>'Actual Expenditures'!O$8*'Input-Cost Index'!N53*'Workload Factors'!M50/100</f>
        <v>9388079.303604405</v>
      </c>
      <c r="O52" s="69">
        <f>'Actual Expenditures'!P$8*'Input-Cost Index'!O53*'Workload Factors'!N50/100</f>
        <v>10045642.663699321</v>
      </c>
      <c r="P52" s="69">
        <f>'Actual Expenditures'!Q$8*'Input-Cost Index'!P53*'Workload Factors'!O50/100</f>
        <v>6925137.570339841</v>
      </c>
      <c r="Q52" s="69">
        <f>'Actual Expenditures'!R$8*'Input-Cost Index'!Q53*'Workload Factors'!P50/100</f>
        <v>5673247.712086152</v>
      </c>
      <c r="R52" s="85">
        <f>'Actual Expenditures'!S$8*'Input-Cost Index'!R53*'Workload Factors'!Q50/100</f>
        <v>14935795.3099644</v>
      </c>
      <c r="S52" s="26"/>
      <c r="T52" s="26"/>
      <c r="U52" s="26"/>
      <c r="V52" s="26"/>
      <c r="W52" s="26"/>
      <c r="X52" s="26"/>
      <c r="Y52" s="26"/>
    </row>
    <row r="53" spans="1:25" ht="12.75">
      <c r="A53" s="79">
        <v>4</v>
      </c>
      <c r="B53" s="80" t="s">
        <v>14</v>
      </c>
      <c r="C53" s="115">
        <v>8</v>
      </c>
      <c r="D53" s="116" t="s">
        <v>18</v>
      </c>
      <c r="E53" s="115">
        <v>49</v>
      </c>
      <c r="F53" s="117" t="s">
        <v>109</v>
      </c>
      <c r="G53" s="118" t="s">
        <v>110</v>
      </c>
      <c r="H53" s="69">
        <f t="shared" si="1"/>
        <v>14675436.465101156</v>
      </c>
      <c r="I53" s="69">
        <f>'Actual Expenditures'!J$8*'Input-Cost Index'!I54*'Workload Factors'!H51/100</f>
        <v>4483407.048362628</v>
      </c>
      <c r="J53" s="69">
        <f>'Actual Expenditures'!K$8*'Input-Cost Index'!J54*'Workload Factors'!I51/100</f>
        <v>1681880.6970733956</v>
      </c>
      <c r="K53" s="69">
        <f>'Actual Expenditures'!L$8*'Input-Cost Index'!K54*'Workload Factors'!J51/100</f>
        <v>1668603.5673245674</v>
      </c>
      <c r="L53" s="69">
        <f>'Actual Expenditures'!M$8*'Input-Cost Index'!L54*'Workload Factors'!K51/100</f>
        <v>930186.915572204</v>
      </c>
      <c r="M53" s="69">
        <f>'Actual Expenditures'!N$8*'Input-Cost Index'!M54*'Workload Factors'!L51/100</f>
        <v>1021464.9550293153</v>
      </c>
      <c r="N53" s="69">
        <f>'Actual Expenditures'!O$8*'Input-Cost Index'!N54*'Workload Factors'!M51/100</f>
        <v>888671.4837592287</v>
      </c>
      <c r="O53" s="69">
        <f>'Actual Expenditures'!P$8*'Input-Cost Index'!O54*'Workload Factors'!N51/100</f>
        <v>1070245.5013317226</v>
      </c>
      <c r="P53" s="69">
        <f>'Actual Expenditures'!Q$8*'Input-Cost Index'!P54*'Workload Factors'!O51/100</f>
        <v>735554.4390672524</v>
      </c>
      <c r="Q53" s="69">
        <f>'Actual Expenditures'!R$8*'Input-Cost Index'!Q54*'Workload Factors'!P51/100</f>
        <v>605825.3181332173</v>
      </c>
      <c r="R53" s="85">
        <f>'Actual Expenditures'!S$8*'Input-Cost Index'!R54*'Workload Factors'!Q51/100</f>
        <v>1589596.5394476245</v>
      </c>
      <c r="S53" s="26"/>
      <c r="T53" s="26"/>
      <c r="U53" s="26"/>
      <c r="V53" s="26"/>
      <c r="W53" s="26"/>
      <c r="X53" s="26"/>
      <c r="Y53" s="26"/>
    </row>
    <row r="54" spans="1:25" ht="12.75">
      <c r="A54" s="79">
        <v>1</v>
      </c>
      <c r="B54" s="80" t="s">
        <v>28</v>
      </c>
      <c r="C54" s="115">
        <v>1</v>
      </c>
      <c r="D54" s="116" t="s">
        <v>29</v>
      </c>
      <c r="E54" s="115">
        <v>50</v>
      </c>
      <c r="F54" s="117" t="s">
        <v>111</v>
      </c>
      <c r="G54" s="118" t="s">
        <v>112</v>
      </c>
      <c r="H54" s="69">
        <f t="shared" si="1"/>
        <v>3442351.5432419963</v>
      </c>
      <c r="I54" s="69">
        <f>'Actual Expenditures'!J$8*'Input-Cost Index'!I55*'Workload Factors'!H52/100</f>
        <v>759337.2351518465</v>
      </c>
      <c r="J54" s="69">
        <f>'Actual Expenditures'!K$8*'Input-Cost Index'!J55*'Workload Factors'!I52/100</f>
        <v>303407.9220509994</v>
      </c>
      <c r="K54" s="69">
        <f>'Actual Expenditures'!L$8*'Input-Cost Index'!K55*'Workload Factors'!J52/100</f>
        <v>505658.18524017447</v>
      </c>
      <c r="L54" s="69">
        <f>'Actual Expenditures'!M$8*'Input-Cost Index'!L55*'Workload Factors'!K52/100</f>
        <v>311732.1049649131</v>
      </c>
      <c r="M54" s="69">
        <f>'Actual Expenditures'!N$8*'Input-Cost Index'!M55*'Workload Factors'!L52/100</f>
        <v>381627.2216837227</v>
      </c>
      <c r="N54" s="69">
        <f>'Actual Expenditures'!O$8*'Input-Cost Index'!N55*'Workload Factors'!M52/100</f>
        <v>171279.4690471564</v>
      </c>
      <c r="O54" s="69">
        <f>'Actual Expenditures'!P$8*'Input-Cost Index'!O55*'Workload Factors'!N52/100</f>
        <v>273003.96960755024</v>
      </c>
      <c r="P54" s="69">
        <f>'Actual Expenditures'!Q$8*'Input-Cost Index'!P55*'Workload Factors'!O52/100</f>
        <v>177343.34041209932</v>
      </c>
      <c r="Q54" s="69">
        <f>'Actual Expenditures'!R$8*'Input-Cost Index'!Q55*'Workload Factors'!P52/100</f>
        <v>161005.46854937312</v>
      </c>
      <c r="R54" s="85">
        <f>'Actual Expenditures'!S$8*'Input-Cost Index'!R55*'Workload Factors'!Q52/100</f>
        <v>397956.62653416157</v>
      </c>
      <c r="S54" s="26"/>
      <c r="T54" s="26"/>
      <c r="U54" s="26"/>
      <c r="V54" s="26"/>
      <c r="W54" s="26"/>
      <c r="X54" s="26"/>
      <c r="Y54" s="26"/>
    </row>
    <row r="55" spans="1:25" ht="12.75">
      <c r="A55" s="79">
        <v>3</v>
      </c>
      <c r="B55" s="80" t="s">
        <v>10</v>
      </c>
      <c r="C55" s="115">
        <v>5</v>
      </c>
      <c r="D55" s="116" t="s">
        <v>32</v>
      </c>
      <c r="E55" s="115">
        <v>51</v>
      </c>
      <c r="F55" s="117" t="s">
        <v>113</v>
      </c>
      <c r="G55" s="118" t="s">
        <v>114</v>
      </c>
      <c r="H55" s="69">
        <f t="shared" si="1"/>
        <v>42746947.79568131</v>
      </c>
      <c r="I55" s="69">
        <f>'Actual Expenditures'!J$8*'Input-Cost Index'!I56*'Workload Factors'!H53/100</f>
        <v>10998363.6491322</v>
      </c>
      <c r="J55" s="69">
        <f>'Actual Expenditures'!K$8*'Input-Cost Index'!J56*'Workload Factors'!I53/100</f>
        <v>3810658.456801977</v>
      </c>
      <c r="K55" s="69">
        <f>'Actual Expenditures'!L$8*'Input-Cost Index'!K56*'Workload Factors'!J53/100</f>
        <v>5518999.927292471</v>
      </c>
      <c r="L55" s="69">
        <f>'Actual Expenditures'!M$8*'Input-Cost Index'!L56*'Workload Factors'!K53/100</f>
        <v>3621860.2008989</v>
      </c>
      <c r="M55" s="69">
        <f>'Actual Expenditures'!N$8*'Input-Cost Index'!M56*'Workload Factors'!L53/100</f>
        <v>2954583.5928315995</v>
      </c>
      <c r="N55" s="69">
        <f>'Actual Expenditures'!O$8*'Input-Cost Index'!N56*'Workload Factors'!M53/100</f>
        <v>3026438.155168666</v>
      </c>
      <c r="O55" s="69">
        <f>'Actual Expenditures'!P$8*'Input-Cost Index'!O56*'Workload Factors'!N53/100</f>
        <v>3412867.8881554217</v>
      </c>
      <c r="P55" s="69">
        <f>'Actual Expenditures'!Q$8*'Input-Cost Index'!P56*'Workload Factors'!O53/100</f>
        <v>2396986.2952893497</v>
      </c>
      <c r="Q55" s="69">
        <f>'Actual Expenditures'!R$8*'Input-Cost Index'!Q56*'Workload Factors'!P53/100</f>
        <v>1899569.939801461</v>
      </c>
      <c r="R55" s="85">
        <f>'Actual Expenditures'!S$8*'Input-Cost Index'!R56*'Workload Factors'!Q53/100</f>
        <v>5106619.690309264</v>
      </c>
      <c r="S55" s="26"/>
      <c r="T55" s="26"/>
      <c r="U55" s="26"/>
      <c r="V55" s="26"/>
      <c r="W55" s="26"/>
      <c r="X55" s="26"/>
      <c r="Y55" s="26"/>
    </row>
    <row r="56" spans="1:25" ht="12.75">
      <c r="A56" s="79">
        <v>4</v>
      </c>
      <c r="B56" s="80" t="s">
        <v>14</v>
      </c>
      <c r="C56" s="115">
        <v>9</v>
      </c>
      <c r="D56" s="116" t="s">
        <v>15</v>
      </c>
      <c r="E56" s="115">
        <v>53</v>
      </c>
      <c r="F56" s="117" t="s">
        <v>115</v>
      </c>
      <c r="G56" s="118" t="s">
        <v>116</v>
      </c>
      <c r="H56" s="69">
        <f t="shared" si="1"/>
        <v>35844000.49181886</v>
      </c>
      <c r="I56" s="69">
        <f>'Actual Expenditures'!J$8*'Input-Cost Index'!I57*'Workload Factors'!H54/100</f>
        <v>9482328.2260153</v>
      </c>
      <c r="J56" s="69">
        <f>'Actual Expenditures'!K$8*'Input-Cost Index'!J57*'Workload Factors'!I54/100</f>
        <v>3271343.645263101</v>
      </c>
      <c r="K56" s="69">
        <f>'Actual Expenditures'!L$8*'Input-Cost Index'!K57*'Workload Factors'!J54/100</f>
        <v>5165539.633823335</v>
      </c>
      <c r="L56" s="69">
        <f>'Actual Expenditures'!M$8*'Input-Cost Index'!L57*'Workload Factors'!K54/100</f>
        <v>2921019.425950342</v>
      </c>
      <c r="M56" s="69">
        <f>'Actual Expenditures'!N$8*'Input-Cost Index'!M57*'Workload Factors'!L54/100</f>
        <v>2253706.6916956487</v>
      </c>
      <c r="N56" s="69">
        <f>'Actual Expenditures'!O$8*'Input-Cost Index'!N57*'Workload Factors'!M54/100</f>
        <v>2149670.9839314707</v>
      </c>
      <c r="O56" s="69">
        <f>'Actual Expenditures'!P$8*'Input-Cost Index'!O57*'Workload Factors'!N54/100</f>
        <v>2827788.0653038956</v>
      </c>
      <c r="P56" s="69">
        <f>'Actual Expenditures'!Q$8*'Input-Cost Index'!P57*'Workload Factors'!O54/100</f>
        <v>1969239.888203297</v>
      </c>
      <c r="Q56" s="69">
        <f>'Actual Expenditures'!R$8*'Input-Cost Index'!Q57*'Workload Factors'!P54/100</f>
        <v>1584499.082704712</v>
      </c>
      <c r="R56" s="85">
        <f>'Actual Expenditures'!S$8*'Input-Cost Index'!R57*'Workload Factors'!Q54/100</f>
        <v>4218864.8489277605</v>
      </c>
      <c r="S56" s="26"/>
      <c r="T56" s="26"/>
      <c r="U56" s="26"/>
      <c r="V56" s="26"/>
      <c r="W56" s="26"/>
      <c r="X56" s="26"/>
      <c r="Y56" s="26"/>
    </row>
    <row r="57" spans="1:25" ht="12.75">
      <c r="A57" s="79">
        <v>3</v>
      </c>
      <c r="B57" s="80" t="s">
        <v>10</v>
      </c>
      <c r="C57" s="115">
        <v>5</v>
      </c>
      <c r="D57" s="116" t="s">
        <v>32</v>
      </c>
      <c r="E57" s="115">
        <v>54</v>
      </c>
      <c r="F57" s="117" t="s">
        <v>117</v>
      </c>
      <c r="G57" s="118" t="s">
        <v>118</v>
      </c>
      <c r="H57" s="69">
        <f t="shared" si="1"/>
        <v>11415950.112207273</v>
      </c>
      <c r="I57" s="69">
        <f>'Actual Expenditures'!J$8*'Input-Cost Index'!I58*'Workload Factors'!H55/100</f>
        <v>2395172.5483911615</v>
      </c>
      <c r="J57" s="69">
        <f>'Actual Expenditures'!K$8*'Input-Cost Index'!J58*'Workload Factors'!I55/100</f>
        <v>907679.6838288706</v>
      </c>
      <c r="K57" s="69">
        <f>'Actual Expenditures'!L$8*'Input-Cost Index'!K58*'Workload Factors'!J55/100</f>
        <v>2489056.973744304</v>
      </c>
      <c r="L57" s="69">
        <f>'Actual Expenditures'!M$8*'Input-Cost Index'!L58*'Workload Factors'!K55/100</f>
        <v>1252773.4950679217</v>
      </c>
      <c r="M57" s="69">
        <f>'Actual Expenditures'!N$8*'Input-Cost Index'!M58*'Workload Factors'!L55/100</f>
        <v>829103.7070691366</v>
      </c>
      <c r="N57" s="69">
        <f>'Actual Expenditures'!O$8*'Input-Cost Index'!N58*'Workload Factors'!M55/100</f>
        <v>549851.2156117006</v>
      </c>
      <c r="O57" s="69">
        <f>'Actual Expenditures'!P$8*'Input-Cost Index'!O58*'Workload Factors'!N55/100</f>
        <v>807198.7861472891</v>
      </c>
      <c r="P57" s="69">
        <f>'Actual Expenditures'!Q$8*'Input-Cost Index'!P58*'Workload Factors'!O55/100</f>
        <v>531662.7237359389</v>
      </c>
      <c r="Q57" s="69">
        <f>'Actual Expenditures'!R$8*'Input-Cost Index'!Q58*'Workload Factors'!P55/100</f>
        <v>471454.82885544986</v>
      </c>
      <c r="R57" s="85">
        <f>'Actual Expenditures'!S$8*'Input-Cost Index'!R58*'Workload Factors'!Q55/100</f>
        <v>1181996.149755501</v>
      </c>
      <c r="S57" s="26"/>
      <c r="T57" s="26"/>
      <c r="U57" s="26"/>
      <c r="V57" s="26"/>
      <c r="W57" s="26"/>
      <c r="X57" s="26"/>
      <c r="Y57" s="26"/>
    </row>
    <row r="58" spans="1:25" ht="12.75">
      <c r="A58" s="79">
        <v>2</v>
      </c>
      <c r="B58" s="80" t="s">
        <v>43</v>
      </c>
      <c r="C58" s="115">
        <v>3</v>
      </c>
      <c r="D58" s="116" t="s">
        <v>44</v>
      </c>
      <c r="E58" s="115">
        <v>55</v>
      </c>
      <c r="F58" s="117" t="s">
        <v>119</v>
      </c>
      <c r="G58" s="118" t="s">
        <v>120</v>
      </c>
      <c r="H58" s="69">
        <f t="shared" si="1"/>
        <v>30844036.63374216</v>
      </c>
      <c r="I58" s="69">
        <f>'Actual Expenditures'!J$8*'Input-Cost Index'!I59*'Workload Factors'!H56/100</f>
        <v>7552608.620864248</v>
      </c>
      <c r="J58" s="69">
        <f>'Actual Expenditures'!K$8*'Input-Cost Index'!J59*'Workload Factors'!I56/100</f>
        <v>2965021.9920132584</v>
      </c>
      <c r="K58" s="69">
        <f>'Actual Expenditures'!L$8*'Input-Cost Index'!K59*'Workload Factors'!J56/100</f>
        <v>4167663.337186556</v>
      </c>
      <c r="L58" s="69">
        <f>'Actual Expenditures'!M$8*'Input-Cost Index'!L59*'Workload Factors'!K56/100</f>
        <v>2498450.1105704363</v>
      </c>
      <c r="M58" s="69">
        <f>'Actual Expenditures'!N$8*'Input-Cost Index'!M59*'Workload Factors'!L56/100</f>
        <v>2494837.92405085</v>
      </c>
      <c r="N58" s="69">
        <f>'Actual Expenditures'!O$8*'Input-Cost Index'!N59*'Workload Factors'!M56/100</f>
        <v>1876948.8504304609</v>
      </c>
      <c r="O58" s="69">
        <f>'Actual Expenditures'!P$8*'Input-Cost Index'!O59*'Workload Factors'!N56/100</f>
        <v>2489837.3394382256</v>
      </c>
      <c r="P58" s="69">
        <f>'Actual Expenditures'!Q$8*'Input-Cost Index'!P59*'Workload Factors'!O56/100</f>
        <v>1693067.3119731974</v>
      </c>
      <c r="Q58" s="69">
        <f>'Actual Expenditures'!R$8*'Input-Cost Index'!Q59*'Workload Factors'!P56/100</f>
        <v>1420809.145037384</v>
      </c>
      <c r="R58" s="85">
        <f>'Actual Expenditures'!S$8*'Input-Cost Index'!R59*'Workload Factors'!Q56/100</f>
        <v>3684792.0021775453</v>
      </c>
      <c r="S58" s="26"/>
      <c r="T58" s="26"/>
      <c r="U58" s="26"/>
      <c r="V58" s="26"/>
      <c r="W58" s="26"/>
      <c r="X58" s="26"/>
      <c r="Y58" s="26"/>
    </row>
    <row r="59" spans="1:25" ht="12.75">
      <c r="A59" s="86">
        <v>4</v>
      </c>
      <c r="B59" s="87" t="s">
        <v>14</v>
      </c>
      <c r="C59" s="119">
        <v>8</v>
      </c>
      <c r="D59" s="120" t="s">
        <v>18</v>
      </c>
      <c r="E59" s="119">
        <v>56</v>
      </c>
      <c r="F59" s="121" t="s">
        <v>121</v>
      </c>
      <c r="G59" s="122" t="s">
        <v>122</v>
      </c>
      <c r="H59" s="92">
        <f t="shared" si="1"/>
        <v>2997335.287940918</v>
      </c>
      <c r="I59" s="92">
        <f>'Actual Expenditures'!J$8*'Input-Cost Index'!I60*'Workload Factors'!H57/100</f>
        <v>744457.4553041715</v>
      </c>
      <c r="J59" s="92">
        <f>'Actual Expenditures'!K$8*'Input-Cost Index'!J60*'Workload Factors'!I57/100</f>
        <v>263867.75323006965</v>
      </c>
      <c r="K59" s="92">
        <f>'Actual Expenditures'!L$8*'Input-Cost Index'!K60*'Workload Factors'!J57/100</f>
        <v>331494.4439110804</v>
      </c>
      <c r="L59" s="92">
        <f>'Actual Expenditures'!M$8*'Input-Cost Index'!L60*'Workload Factors'!K57/100</f>
        <v>237733.7010793911</v>
      </c>
      <c r="M59" s="92">
        <f>'Actual Expenditures'!N$8*'Input-Cost Index'!M60*'Workload Factors'!L57/100</f>
        <v>425032.7170790615</v>
      </c>
      <c r="N59" s="92">
        <f>'Actual Expenditures'!O$8*'Input-Cost Index'!N60*'Workload Factors'!M57/100</f>
        <v>159832.44946836052</v>
      </c>
      <c r="O59" s="92">
        <f>'Actual Expenditures'!P$8*'Input-Cost Index'!O60*'Workload Factors'!N57/100</f>
        <v>224789.040080963</v>
      </c>
      <c r="P59" s="92">
        <f>'Actual Expenditures'!Q$8*'Input-Cost Index'!P60*'Workload Factors'!O57/100</f>
        <v>149523.29692389167</v>
      </c>
      <c r="Q59" s="92">
        <f>'Actual Expenditures'!R$8*'Input-Cost Index'!Q60*'Workload Factors'!P57/100</f>
        <v>130369.24875279589</v>
      </c>
      <c r="R59" s="93">
        <f>'Actual Expenditures'!S$8*'Input-Cost Index'!R60*'Workload Factors'!Q57/100</f>
        <v>330235.1821111319</v>
      </c>
      <c r="S59" s="26"/>
      <c r="T59" s="26"/>
      <c r="U59" s="26"/>
      <c r="V59" s="26"/>
      <c r="W59" s="26"/>
      <c r="X59" s="26"/>
      <c r="Y59" s="26"/>
    </row>
    <row r="60" spans="1:7" ht="12.75">
      <c r="A60" s="3"/>
      <c r="B60" s="4"/>
      <c r="C60" s="3"/>
      <c r="D60" s="5"/>
      <c r="E60" s="3"/>
      <c r="F60" s="6"/>
      <c r="G60" s="7"/>
    </row>
    <row r="61" spans="1:7" ht="12.75">
      <c r="A61" s="8"/>
      <c r="B61" s="4"/>
      <c r="C61" s="3"/>
      <c r="D61" s="5"/>
      <c r="E61" s="3"/>
      <c r="F61" s="6"/>
      <c r="G61" s="7"/>
    </row>
    <row r="62" spans="1:7" ht="12.75">
      <c r="A62" s="2"/>
      <c r="B62" s="4"/>
      <c r="C62" s="3"/>
      <c r="D62" s="5"/>
      <c r="E62" s="3"/>
      <c r="F62" s="6"/>
      <c r="G62" s="7"/>
    </row>
    <row r="63" spans="1:7" ht="12.75">
      <c r="A63" s="2"/>
      <c r="B63" s="4"/>
      <c r="C63" s="3"/>
      <c r="D63" s="5"/>
      <c r="E63" s="3"/>
      <c r="F63" s="6"/>
      <c r="G63" s="7"/>
    </row>
    <row r="64" spans="1:7" ht="12.75">
      <c r="A64" s="2"/>
      <c r="B64" s="4"/>
      <c r="C64" s="3"/>
      <c r="D64" s="5"/>
      <c r="E64" s="3"/>
      <c r="F64" s="6"/>
      <c r="G64" s="7"/>
    </row>
    <row r="65" ht="12.75">
      <c r="A65" s="9"/>
    </row>
    <row r="66" ht="12.75">
      <c r="A66" s="2"/>
    </row>
    <row r="67" ht="12.75">
      <c r="A6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28125" style="47" customWidth="1"/>
    <col min="2" max="2" width="8.140625" style="47" customWidth="1"/>
    <col min="3" max="3" width="7.57421875" style="47" customWidth="1"/>
    <col min="4" max="4" width="14.8515625" style="47" customWidth="1"/>
    <col min="5" max="6" width="8.140625" style="47" customWidth="1"/>
    <col min="7" max="7" width="16.7109375" style="47" customWidth="1"/>
    <col min="8" max="8" width="14.00390625" style="221" customWidth="1"/>
    <col min="9" max="9" width="12.7109375" style="15" customWidth="1"/>
    <col min="10" max="15" width="12.00390625" style="15" customWidth="1"/>
    <col min="16" max="16" width="12.7109375" style="15" customWidth="1"/>
    <col min="17" max="19" width="12.00390625" style="15" customWidth="1"/>
    <col min="20" max="16384" width="9.140625" style="47" customWidth="1"/>
  </cols>
  <sheetData>
    <row r="1" spans="1:13" ht="12.75" customHeight="1">
      <c r="A1" s="234" t="s">
        <v>292</v>
      </c>
      <c r="B1" s="235"/>
      <c r="C1" s="235"/>
      <c r="D1" s="235"/>
      <c r="E1" s="235"/>
      <c r="F1" s="235"/>
      <c r="G1" s="235"/>
      <c r="H1" s="236"/>
      <c r="I1" s="235"/>
      <c r="J1" s="235"/>
      <c r="K1" s="235"/>
      <c r="L1" s="235"/>
      <c r="M1" s="235"/>
    </row>
    <row r="2" spans="8:20" s="13" customFormat="1" ht="12.75" customHeight="1" thickBot="1"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19" ht="12.75" customHeight="1" thickTop="1">
      <c r="A3" s="54" t="s">
        <v>1</v>
      </c>
      <c r="B3" s="54"/>
      <c r="C3" s="54"/>
      <c r="D3" s="54"/>
      <c r="E3" s="55"/>
      <c r="F3" s="56"/>
      <c r="G3" s="57"/>
      <c r="H3" s="232"/>
      <c r="I3" s="58" t="s">
        <v>175</v>
      </c>
      <c r="J3" s="58"/>
      <c r="K3" s="58"/>
      <c r="L3" s="58"/>
      <c r="M3" s="58"/>
      <c r="N3" s="58"/>
      <c r="O3" s="58"/>
      <c r="P3" s="58"/>
      <c r="Q3" s="58"/>
      <c r="R3" s="147"/>
      <c r="S3" s="147"/>
    </row>
    <row r="4" spans="1:19" s="223" customFormat="1" ht="12.75" customHeight="1">
      <c r="A4" s="52" t="s">
        <v>155</v>
      </c>
      <c r="B4" s="50" t="s">
        <v>155</v>
      </c>
      <c r="C4" s="50" t="s">
        <v>155</v>
      </c>
      <c r="D4" s="50"/>
      <c r="E4" s="50" t="s">
        <v>156</v>
      </c>
      <c r="F4" s="50"/>
      <c r="G4" s="50"/>
      <c r="H4" s="14" t="s">
        <v>289</v>
      </c>
      <c r="I4" s="105" t="s">
        <v>176</v>
      </c>
      <c r="J4" s="105" t="s">
        <v>170</v>
      </c>
      <c r="K4" s="105" t="s">
        <v>172</v>
      </c>
      <c r="L4" s="105" t="s">
        <v>173</v>
      </c>
      <c r="M4" s="105"/>
      <c r="N4" s="105" t="s">
        <v>177</v>
      </c>
      <c r="O4" s="105" t="s">
        <v>179</v>
      </c>
      <c r="P4" s="105" t="s">
        <v>181</v>
      </c>
      <c r="Q4" s="105" t="s">
        <v>183</v>
      </c>
      <c r="R4" s="106"/>
      <c r="S4" s="106" t="s">
        <v>290</v>
      </c>
    </row>
    <row r="5" spans="1:19" ht="12.75" customHeight="1">
      <c r="A5" s="52" t="s">
        <v>159</v>
      </c>
      <c r="B5" s="50" t="s">
        <v>157</v>
      </c>
      <c r="C5" s="50" t="s">
        <v>158</v>
      </c>
      <c r="D5" s="50" t="s">
        <v>4</v>
      </c>
      <c r="E5" s="50" t="s">
        <v>5</v>
      </c>
      <c r="F5" s="50" t="s">
        <v>5</v>
      </c>
      <c r="G5" s="50" t="s">
        <v>6</v>
      </c>
      <c r="H5" s="29" t="s">
        <v>199</v>
      </c>
      <c r="I5" s="105" t="s">
        <v>169</v>
      </c>
      <c r="J5" s="105" t="s">
        <v>169</v>
      </c>
      <c r="K5" s="105" t="s">
        <v>171</v>
      </c>
      <c r="L5" s="105" t="s">
        <v>174</v>
      </c>
      <c r="M5" s="105" t="s">
        <v>2</v>
      </c>
      <c r="N5" s="105" t="s">
        <v>178</v>
      </c>
      <c r="O5" s="105" t="s">
        <v>180</v>
      </c>
      <c r="P5" s="105" t="s">
        <v>182</v>
      </c>
      <c r="Q5" s="105" t="s">
        <v>184</v>
      </c>
      <c r="R5" s="106" t="s">
        <v>154</v>
      </c>
      <c r="S5" s="106" t="s">
        <v>291</v>
      </c>
    </row>
    <row r="6" spans="1:19" ht="12.75" customHeight="1">
      <c r="A6" s="140"/>
      <c r="B6" s="71"/>
      <c r="C6" s="71"/>
      <c r="D6" s="71"/>
      <c r="E6" s="71"/>
      <c r="F6" s="71"/>
      <c r="G6" s="71"/>
      <c r="H6" s="224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07"/>
    </row>
    <row r="7" spans="1:19" ht="12.75" customHeight="1">
      <c r="A7" s="141"/>
      <c r="B7" s="76"/>
      <c r="C7" s="76"/>
      <c r="D7" s="76"/>
      <c r="E7" s="76">
        <v>0</v>
      </c>
      <c r="F7" s="76" t="s">
        <v>8</v>
      </c>
      <c r="G7" s="77" t="s">
        <v>9</v>
      </c>
      <c r="H7" s="110">
        <v>1</v>
      </c>
      <c r="I7" s="110">
        <f aca="true" t="shared" si="0" ref="I7:S7">100*((I$9*$H7)+(1-I$9))</f>
        <v>100</v>
      </c>
      <c r="J7" s="110">
        <f t="shared" si="0"/>
        <v>100</v>
      </c>
      <c r="K7" s="110">
        <f t="shared" si="0"/>
        <v>100</v>
      </c>
      <c r="L7" s="110">
        <f t="shared" si="0"/>
        <v>100</v>
      </c>
      <c r="M7" s="110">
        <f t="shared" si="0"/>
        <v>100</v>
      </c>
      <c r="N7" s="110">
        <f t="shared" si="0"/>
        <v>100</v>
      </c>
      <c r="O7" s="110">
        <f t="shared" si="0"/>
        <v>100</v>
      </c>
      <c r="P7" s="110">
        <f t="shared" si="0"/>
        <v>100</v>
      </c>
      <c r="Q7" s="110">
        <f t="shared" si="0"/>
        <v>100</v>
      </c>
      <c r="R7" s="110">
        <f t="shared" si="0"/>
        <v>100</v>
      </c>
      <c r="S7" s="225">
        <f t="shared" si="0"/>
        <v>100</v>
      </c>
    </row>
    <row r="8" spans="1:19" ht="12.75" customHeight="1">
      <c r="A8" s="141"/>
      <c r="B8" s="76"/>
      <c r="C8" s="76"/>
      <c r="D8" s="76"/>
      <c r="E8" s="76"/>
      <c r="F8" s="76"/>
      <c r="G8" s="226" t="s">
        <v>194</v>
      </c>
      <c r="H8" s="227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9"/>
    </row>
    <row r="9" spans="1:19" ht="12.75" customHeight="1">
      <c r="A9" s="141"/>
      <c r="B9" s="76"/>
      <c r="C9" s="76"/>
      <c r="D9" s="76"/>
      <c r="E9" s="76"/>
      <c r="F9" s="76"/>
      <c r="G9" s="233" t="s">
        <v>193</v>
      </c>
      <c r="H9" s="227"/>
      <c r="I9" s="180">
        <v>0.6737063208617474</v>
      </c>
      <c r="J9" s="180">
        <v>0.6198160996599466</v>
      </c>
      <c r="K9" s="180">
        <v>0.09236865675106258</v>
      </c>
      <c r="L9" s="180">
        <v>0.4813051540837206</v>
      </c>
      <c r="M9" s="180">
        <v>0.24643111817091665</v>
      </c>
      <c r="N9" s="180">
        <v>0.8016957108649193</v>
      </c>
      <c r="O9" s="180">
        <v>0.2845024236711025</v>
      </c>
      <c r="P9" s="180">
        <v>0.6519886280663856</v>
      </c>
      <c r="Q9" s="180">
        <v>0</v>
      </c>
      <c r="R9" s="180">
        <v>0.40957314364475234</v>
      </c>
      <c r="S9" s="230">
        <v>0.4477894122160236</v>
      </c>
    </row>
    <row r="10" spans="1:19" ht="12.75" customHeight="1">
      <c r="A10" s="141"/>
      <c r="B10" s="76"/>
      <c r="C10" s="76"/>
      <c r="D10" s="76"/>
      <c r="E10" s="76"/>
      <c r="F10" s="76"/>
      <c r="G10" s="77"/>
      <c r="H10" s="227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</row>
    <row r="11" spans="1:19" ht="12.75" customHeight="1">
      <c r="A11" s="142">
        <v>3</v>
      </c>
      <c r="B11" s="143" t="s">
        <v>10</v>
      </c>
      <c r="C11" s="81">
        <v>6</v>
      </c>
      <c r="D11" s="82" t="s">
        <v>11</v>
      </c>
      <c r="E11" s="81">
        <v>1</v>
      </c>
      <c r="F11" s="83" t="s">
        <v>12</v>
      </c>
      <c r="G11" s="84" t="s">
        <v>13</v>
      </c>
      <c r="H11" s="110">
        <v>0.9457170720139885</v>
      </c>
      <c r="I11" s="110">
        <f aca="true" t="shared" si="1" ref="I11:S20">100*((I$9*$H11)+(1-I$9))</f>
        <v>96.3429248300941</v>
      </c>
      <c r="J11" s="110">
        <f t="shared" si="1"/>
        <v>96.63545672975886</v>
      </c>
      <c r="K11" s="110">
        <f t="shared" si="1"/>
        <v>99.49859588574175</v>
      </c>
      <c r="L11" s="110">
        <f t="shared" si="1"/>
        <v>97.38733469815773</v>
      </c>
      <c r="M11" s="110">
        <f t="shared" si="1"/>
        <v>98.66229973588159</v>
      </c>
      <c r="N11" s="110">
        <f t="shared" si="1"/>
        <v>95.64816094604252</v>
      </c>
      <c r="O11" s="110">
        <f t="shared" si="1"/>
        <v>98.45563754240159</v>
      </c>
      <c r="P11" s="110">
        <f t="shared" si="1"/>
        <v>96.4608148254974</v>
      </c>
      <c r="Q11" s="110">
        <f t="shared" si="1"/>
        <v>100</v>
      </c>
      <c r="R11" s="110">
        <f t="shared" si="1"/>
        <v>97.77671705385276</v>
      </c>
      <c r="S11" s="225">
        <f t="shared" si="1"/>
        <v>97.56926795837792</v>
      </c>
    </row>
    <row r="12" spans="1:19" ht="12.75" customHeight="1">
      <c r="A12" s="142">
        <v>4</v>
      </c>
      <c r="B12" s="143" t="s">
        <v>14</v>
      </c>
      <c r="C12" s="81">
        <v>9</v>
      </c>
      <c r="D12" s="82" t="s">
        <v>15</v>
      </c>
      <c r="E12" s="81">
        <v>2</v>
      </c>
      <c r="F12" s="83" t="s">
        <v>16</v>
      </c>
      <c r="G12" s="84" t="s">
        <v>17</v>
      </c>
      <c r="H12" s="110">
        <v>1.095068742831684</v>
      </c>
      <c r="I12" s="110">
        <f t="shared" si="1"/>
        <v>106.40484129620856</v>
      </c>
      <c r="J12" s="110">
        <f t="shared" si="1"/>
        <v>105.8925137381509</v>
      </c>
      <c r="K12" s="110">
        <f t="shared" si="1"/>
        <v>100.87813720743748</v>
      </c>
      <c r="L12" s="110">
        <f t="shared" si="1"/>
        <v>104.57570759171495</v>
      </c>
      <c r="M12" s="110">
        <f t="shared" si="1"/>
        <v>102.34278965991153</v>
      </c>
      <c r="N12" s="110">
        <f t="shared" si="1"/>
        <v>107.62162033654812</v>
      </c>
      <c r="O12" s="110">
        <f t="shared" si="1"/>
        <v>102.70472877509789</v>
      </c>
      <c r="P12" s="110">
        <f t="shared" si="1"/>
        <v>106.19837392108258</v>
      </c>
      <c r="Q12" s="110">
        <f t="shared" si="1"/>
        <v>100</v>
      </c>
      <c r="R12" s="110">
        <f t="shared" si="1"/>
        <v>103.89376038639276</v>
      </c>
      <c r="S12" s="225">
        <f t="shared" si="1"/>
        <v>104.25707764727161</v>
      </c>
    </row>
    <row r="13" spans="1:19" ht="12.75" customHeight="1">
      <c r="A13" s="142">
        <v>4</v>
      </c>
      <c r="B13" s="143" t="s">
        <v>14</v>
      </c>
      <c r="C13" s="81">
        <v>8</v>
      </c>
      <c r="D13" s="82" t="s">
        <v>18</v>
      </c>
      <c r="E13" s="81">
        <v>4</v>
      </c>
      <c r="F13" s="83" t="s">
        <v>19</v>
      </c>
      <c r="G13" s="84" t="s">
        <v>20</v>
      </c>
      <c r="H13" s="110">
        <v>0.9418347685829683</v>
      </c>
      <c r="I13" s="110">
        <f t="shared" si="1"/>
        <v>96.08137159399594</v>
      </c>
      <c r="J13" s="110">
        <f t="shared" si="1"/>
        <v>96.39482531272773</v>
      </c>
      <c r="K13" s="110">
        <f t="shared" si="1"/>
        <v>99.4627355704394</v>
      </c>
      <c r="L13" s="110">
        <f t="shared" si="1"/>
        <v>97.20047743305103</v>
      </c>
      <c r="M13" s="110">
        <f t="shared" si="1"/>
        <v>98.56662769832307</v>
      </c>
      <c r="N13" s="110">
        <f t="shared" si="1"/>
        <v>95.33691834515002</v>
      </c>
      <c r="O13" s="110">
        <f t="shared" si="1"/>
        <v>98.34518506884639</v>
      </c>
      <c r="P13" s="110">
        <f t="shared" si="1"/>
        <v>96.20769305672458</v>
      </c>
      <c r="Q13" s="110">
        <f t="shared" si="1"/>
        <v>100</v>
      </c>
      <c r="R13" s="110">
        <f t="shared" si="1"/>
        <v>97.61770833177019</v>
      </c>
      <c r="S13" s="225">
        <f t="shared" si="1"/>
        <v>97.39542252123586</v>
      </c>
    </row>
    <row r="14" spans="1:19" ht="12.75" customHeight="1">
      <c r="A14" s="142">
        <v>3</v>
      </c>
      <c r="B14" s="143" t="s">
        <v>10</v>
      </c>
      <c r="C14" s="81">
        <v>7</v>
      </c>
      <c r="D14" s="82" t="s">
        <v>21</v>
      </c>
      <c r="E14" s="81">
        <v>5</v>
      </c>
      <c r="F14" s="83" t="s">
        <v>22</v>
      </c>
      <c r="G14" s="84" t="s">
        <v>23</v>
      </c>
      <c r="H14" s="110">
        <v>0.8373266530330988</v>
      </c>
      <c r="I14" s="110">
        <f t="shared" si="1"/>
        <v>89.04059379126625</v>
      </c>
      <c r="J14" s="110">
        <f t="shared" si="1"/>
        <v>89.91724405643461</v>
      </c>
      <c r="K14" s="110">
        <f t="shared" si="1"/>
        <v>98.49740814514678</v>
      </c>
      <c r="L14" s="110">
        <f>100*((L$9*$H14)+(1-L$9))</f>
        <v>92.17044796727811</v>
      </c>
      <c r="M14" s="110">
        <f t="shared" si="1"/>
        <v>95.9912225210341</v>
      </c>
      <c r="N14" s="110">
        <f t="shared" si="1"/>
        <v>86.95854754645946</v>
      </c>
      <c r="O14" s="110">
        <f t="shared" si="1"/>
        <v>95.37190385212264</v>
      </c>
      <c r="P14" s="110">
        <f t="shared" si="1"/>
        <v>89.3938827688083</v>
      </c>
      <c r="Q14" s="110">
        <f t="shared" si="1"/>
        <v>100</v>
      </c>
      <c r="R14" s="110">
        <f t="shared" si="1"/>
        <v>93.33733658955528</v>
      </c>
      <c r="S14" s="225">
        <f t="shared" si="1"/>
        <v>92.71565975784782</v>
      </c>
    </row>
    <row r="15" spans="1:19" ht="12.75" customHeight="1">
      <c r="A15" s="142">
        <v>4</v>
      </c>
      <c r="B15" s="143" t="s">
        <v>14</v>
      </c>
      <c r="C15" s="81">
        <v>9</v>
      </c>
      <c r="D15" s="82" t="s">
        <v>15</v>
      </c>
      <c r="E15" s="81">
        <v>6</v>
      </c>
      <c r="F15" s="83" t="s">
        <v>24</v>
      </c>
      <c r="G15" s="84" t="s">
        <v>25</v>
      </c>
      <c r="H15" s="110">
        <v>1.082574959028506</v>
      </c>
      <c r="I15" s="110">
        <f t="shared" si="1"/>
        <v>105.56312718424043</v>
      </c>
      <c r="J15" s="110">
        <f t="shared" si="1"/>
        <v>105.11812890346283</v>
      </c>
      <c r="K15" s="110">
        <f t="shared" si="1"/>
        <v>100.76273380467372</v>
      </c>
      <c r="L15" s="110">
        <f t="shared" si="1"/>
        <v>103.9743753378672</v>
      </c>
      <c r="M15" s="110">
        <f t="shared" si="1"/>
        <v>102.03490394863124</v>
      </c>
      <c r="N15" s="110">
        <f t="shared" si="1"/>
        <v>106.61999904779998</v>
      </c>
      <c r="O15" s="110">
        <f t="shared" si="1"/>
        <v>102.3492775978152</v>
      </c>
      <c r="P15" s="110">
        <f t="shared" si="1"/>
        <v>105.38379342496339</v>
      </c>
      <c r="Q15" s="110">
        <f t="shared" si="1"/>
        <v>100</v>
      </c>
      <c r="R15" s="110">
        <f t="shared" si="1"/>
        <v>103.38204855556418</v>
      </c>
      <c r="S15" s="225">
        <f t="shared" si="1"/>
        <v>103.6976192367137</v>
      </c>
    </row>
    <row r="16" spans="1:19" ht="12.75" customHeight="1">
      <c r="A16" s="142">
        <v>4</v>
      </c>
      <c r="B16" s="143" t="s">
        <v>14</v>
      </c>
      <c r="C16" s="81">
        <v>8</v>
      </c>
      <c r="D16" s="82" t="s">
        <v>18</v>
      </c>
      <c r="E16" s="81">
        <v>8</v>
      </c>
      <c r="F16" s="83" t="s">
        <v>26</v>
      </c>
      <c r="G16" s="84" t="s">
        <v>27</v>
      </c>
      <c r="H16" s="110">
        <v>0.9966081290443405</v>
      </c>
      <c r="I16" s="110">
        <f t="shared" si="1"/>
        <v>99.77148750976248</v>
      </c>
      <c r="J16" s="110">
        <f t="shared" si="1"/>
        <v>99.78976637737132</v>
      </c>
      <c r="K16" s="110">
        <f t="shared" si="1"/>
        <v>99.96866974359529</v>
      </c>
      <c r="L16" s="110">
        <f t="shared" si="1"/>
        <v>99.83674750270542</v>
      </c>
      <c r="M16" s="110">
        <f t="shared" si="1"/>
        <v>99.91641374477054</v>
      </c>
      <c r="N16" s="110">
        <f t="shared" si="1"/>
        <v>99.72807516030406</v>
      </c>
      <c r="O16" s="110">
        <f t="shared" si="1"/>
        <v>99.90350044923353</v>
      </c>
      <c r="P16" s="110">
        <f t="shared" si="1"/>
        <v>99.77885387090414</v>
      </c>
      <c r="Q16" s="110">
        <f t="shared" si="1"/>
        <v>100</v>
      </c>
      <c r="R16" s="110">
        <f t="shared" si="1"/>
        <v>99.86107807498531</v>
      </c>
      <c r="S16" s="225">
        <f t="shared" si="1"/>
        <v>99.84811560984527</v>
      </c>
    </row>
    <row r="17" spans="1:19" ht="12.75" customHeight="1">
      <c r="A17" s="142">
        <v>1</v>
      </c>
      <c r="B17" s="143" t="s">
        <v>28</v>
      </c>
      <c r="C17" s="81">
        <v>1</v>
      </c>
      <c r="D17" s="82" t="s">
        <v>29</v>
      </c>
      <c r="E17" s="81">
        <v>9</v>
      </c>
      <c r="F17" s="83" t="s">
        <v>30</v>
      </c>
      <c r="G17" s="84" t="s">
        <v>31</v>
      </c>
      <c r="H17" s="110">
        <v>1.165767100881212</v>
      </c>
      <c r="I17" s="110">
        <f t="shared" si="1"/>
        <v>111.16783436545994</v>
      </c>
      <c r="J17" s="110">
        <f t="shared" si="1"/>
        <v>110.27451179201297</v>
      </c>
      <c r="K17" s="110">
        <f t="shared" si="1"/>
        <v>101.53116844419155</v>
      </c>
      <c r="L17" s="110">
        <f t="shared" si="1"/>
        <v>107.97845600316434</v>
      </c>
      <c r="M17" s="110">
        <f t="shared" si="1"/>
        <v>104.08501720261083</v>
      </c>
      <c r="N17" s="110">
        <f t="shared" si="1"/>
        <v>113.28947737789801</v>
      </c>
      <c r="O17" s="110">
        <f t="shared" si="1"/>
        <v>104.71611419656371</v>
      </c>
      <c r="P17" s="110">
        <f t="shared" si="1"/>
        <v>110.80782646820838</v>
      </c>
      <c r="Q17" s="110">
        <f t="shared" si="1"/>
        <v>100</v>
      </c>
      <c r="R17" s="110">
        <f t="shared" si="1"/>
        <v>106.78937526207947</v>
      </c>
      <c r="S17" s="225">
        <f t="shared" si="1"/>
        <v>107.42287526683523</v>
      </c>
    </row>
    <row r="18" spans="1:19" ht="12.75" customHeight="1">
      <c r="A18" s="142">
        <v>3</v>
      </c>
      <c r="B18" s="143" t="s">
        <v>10</v>
      </c>
      <c r="C18" s="81">
        <v>5</v>
      </c>
      <c r="D18" s="82" t="s">
        <v>32</v>
      </c>
      <c r="E18" s="81">
        <v>10</v>
      </c>
      <c r="F18" s="83" t="s">
        <v>33</v>
      </c>
      <c r="G18" s="84" t="s">
        <v>34</v>
      </c>
      <c r="H18" s="110">
        <v>1.057322262545401</v>
      </c>
      <c r="I18" s="110">
        <f t="shared" si="1"/>
        <v>103.86183706029333</v>
      </c>
      <c r="J18" s="110">
        <f t="shared" si="1"/>
        <v>103.5529261194574</v>
      </c>
      <c r="K18" s="110">
        <f t="shared" si="1"/>
        <v>100.52947803932506</v>
      </c>
      <c r="L18" s="110">
        <f t="shared" si="1"/>
        <v>102.75895004068418</v>
      </c>
      <c r="M18" s="110">
        <f t="shared" si="1"/>
        <v>101.412598925515</v>
      </c>
      <c r="N18" s="110">
        <f t="shared" si="1"/>
        <v>104.5955012019721</v>
      </c>
      <c r="O18" s="110">
        <f t="shared" si="1"/>
        <v>101.63083226244778</v>
      </c>
      <c r="P18" s="110">
        <f t="shared" si="1"/>
        <v>103.73734633146373</v>
      </c>
      <c r="Q18" s="110">
        <f t="shared" si="1"/>
        <v>100</v>
      </c>
      <c r="R18" s="110">
        <f t="shared" si="1"/>
        <v>102.34776592715498</v>
      </c>
      <c r="S18" s="225">
        <f t="shared" si="1"/>
        <v>102.56683022520978</v>
      </c>
    </row>
    <row r="19" spans="1:19" ht="12.75" customHeight="1">
      <c r="A19" s="142">
        <v>3</v>
      </c>
      <c r="B19" s="143" t="s">
        <v>10</v>
      </c>
      <c r="C19" s="81">
        <v>5</v>
      </c>
      <c r="D19" s="82" t="s">
        <v>32</v>
      </c>
      <c r="E19" s="81">
        <v>12</v>
      </c>
      <c r="F19" s="83" t="s">
        <v>35</v>
      </c>
      <c r="G19" s="84" t="s">
        <v>36</v>
      </c>
      <c r="H19" s="110">
        <v>0.894721503781577</v>
      </c>
      <c r="I19" s="110">
        <f t="shared" si="1"/>
        <v>92.90732116468288</v>
      </c>
      <c r="J19" s="110">
        <f t="shared" si="1"/>
        <v>93.47466930958326</v>
      </c>
      <c r="K19" s="110">
        <f t="shared" si="1"/>
        <v>99.02755667195325</v>
      </c>
      <c r="L19" s="110">
        <f t="shared" si="1"/>
        <v>94.93289171558897</v>
      </c>
      <c r="M19" s="110">
        <f t="shared" si="1"/>
        <v>97.40561024575413</v>
      </c>
      <c r="N19" s="110">
        <f t="shared" si="1"/>
        <v>91.55986811353817</v>
      </c>
      <c r="O19" s="110">
        <f t="shared" si="1"/>
        <v>97.00480126654097</v>
      </c>
      <c r="P19" s="110">
        <f t="shared" si="1"/>
        <v>93.13596176856582</v>
      </c>
      <c r="Q19" s="110">
        <f t="shared" si="1"/>
        <v>100</v>
      </c>
      <c r="R19" s="110">
        <f t="shared" si="1"/>
        <v>95.68807553456284</v>
      </c>
      <c r="S19" s="225">
        <f t="shared" si="1"/>
        <v>95.28574040593656</v>
      </c>
    </row>
    <row r="20" spans="1:19" ht="12.75" customHeight="1">
      <c r="A20" s="142">
        <v>3</v>
      </c>
      <c r="B20" s="143" t="s">
        <v>10</v>
      </c>
      <c r="C20" s="81">
        <v>5</v>
      </c>
      <c r="D20" s="82" t="s">
        <v>32</v>
      </c>
      <c r="E20" s="81">
        <v>13</v>
      </c>
      <c r="F20" s="83" t="s">
        <v>37</v>
      </c>
      <c r="G20" s="84" t="s">
        <v>38</v>
      </c>
      <c r="H20" s="110">
        <v>1.0078773182408693</v>
      </c>
      <c r="I20" s="110">
        <f t="shared" si="1"/>
        <v>100.53069990903131</v>
      </c>
      <c r="J20" s="110">
        <f t="shared" si="1"/>
        <v>100.48824886678358</v>
      </c>
      <c r="K20" s="110">
        <f t="shared" si="1"/>
        <v>100.07276173047097</v>
      </c>
      <c r="L20" s="110">
        <f t="shared" si="1"/>
        <v>100.3791393869688</v>
      </c>
      <c r="M20" s="110">
        <f t="shared" si="1"/>
        <v>100.19412163422857</v>
      </c>
      <c r="N20" s="110">
        <f t="shared" si="1"/>
        <v>100.6315212246823</v>
      </c>
      <c r="O20" s="110">
        <f t="shared" si="1"/>
        <v>100.22411161315561</v>
      </c>
      <c r="P20" s="110">
        <f t="shared" si="1"/>
        <v>100.51359219127067</v>
      </c>
      <c r="Q20" s="110">
        <f t="shared" si="1"/>
        <v>100</v>
      </c>
      <c r="R20" s="110">
        <f t="shared" si="1"/>
        <v>100.3226337995403</v>
      </c>
      <c r="S20" s="225">
        <f t="shared" si="1"/>
        <v>100.35273797049176</v>
      </c>
    </row>
    <row r="21" spans="1:19" ht="12.75" customHeight="1">
      <c r="A21" s="142">
        <v>4</v>
      </c>
      <c r="B21" s="143" t="s">
        <v>14</v>
      </c>
      <c r="C21" s="81">
        <v>9</v>
      </c>
      <c r="D21" s="82" t="s">
        <v>15</v>
      </c>
      <c r="E21" s="81">
        <v>15</v>
      </c>
      <c r="F21" s="83" t="s">
        <v>39</v>
      </c>
      <c r="G21" s="84" t="s">
        <v>40</v>
      </c>
      <c r="H21" s="110">
        <v>0.9329881220214261</v>
      </c>
      <c r="I21" s="110">
        <f aca="true" t="shared" si="2" ref="I21:S30">100*((I$9*$H21)+(1-I$9))</f>
        <v>95.48536742330185</v>
      </c>
      <c r="J21" s="110">
        <f t="shared" si="2"/>
        <v>95.84649591604321</v>
      </c>
      <c r="K21" s="110">
        <f t="shared" si="2"/>
        <v>99.38102028447531</v>
      </c>
      <c r="L21" s="110">
        <f t="shared" si="2"/>
        <v>96.7746837744083</v>
      </c>
      <c r="M21" s="110">
        <f t="shared" si="2"/>
        <v>98.3486187979007</v>
      </c>
      <c r="N21" s="110">
        <f t="shared" si="2"/>
        <v>94.6276864847574</v>
      </c>
      <c r="O21" s="110">
        <f t="shared" si="2"/>
        <v>98.09349583003436</v>
      </c>
      <c r="P21" s="110">
        <f t="shared" si="2"/>
        <v>95.63090176125975</v>
      </c>
      <c r="Q21" s="110">
        <f t="shared" si="2"/>
        <v>100</v>
      </c>
      <c r="R21" s="110">
        <f t="shared" si="2"/>
        <v>97.2553734474777</v>
      </c>
      <c r="S21" s="225">
        <f t="shared" si="2"/>
        <v>96.99927905484826</v>
      </c>
    </row>
    <row r="22" spans="1:19" ht="12.75" customHeight="1">
      <c r="A22" s="142">
        <v>4</v>
      </c>
      <c r="B22" s="143" t="s">
        <v>14</v>
      </c>
      <c r="C22" s="81">
        <v>8</v>
      </c>
      <c r="D22" s="82" t="s">
        <v>18</v>
      </c>
      <c r="E22" s="81">
        <v>16</v>
      </c>
      <c r="F22" s="83" t="s">
        <v>41</v>
      </c>
      <c r="G22" s="84" t="s">
        <v>42</v>
      </c>
      <c r="H22" s="110">
        <v>0.8657710884950827</v>
      </c>
      <c r="I22" s="110">
        <f t="shared" si="2"/>
        <v>90.9569133876745</v>
      </c>
      <c r="J22" s="110">
        <f t="shared" si="2"/>
        <v>91.6802759609422</v>
      </c>
      <c r="K22" s="110">
        <f t="shared" si="2"/>
        <v>98.76014557471335</v>
      </c>
      <c r="L22" s="110">
        <f t="shared" si="2"/>
        <v>93.53949330656357</v>
      </c>
      <c r="M22" s="110">
        <f t="shared" si="2"/>
        <v>96.69218192469782</v>
      </c>
      <c r="N22" s="110">
        <f t="shared" si="2"/>
        <v>89.23892573724409</v>
      </c>
      <c r="O22" s="110">
        <f t="shared" si="2"/>
        <v>96.18115493501172</v>
      </c>
      <c r="P22" s="110">
        <f t="shared" si="2"/>
        <v>91.24842761410646</v>
      </c>
      <c r="Q22" s="110">
        <f t="shared" si="2"/>
        <v>100</v>
      </c>
      <c r="R22" s="110">
        <f t="shared" si="2"/>
        <v>94.50234427469178</v>
      </c>
      <c r="S22" s="225">
        <f t="shared" si="2"/>
        <v>93.98937146148165</v>
      </c>
    </row>
    <row r="23" spans="1:19" ht="12.75" customHeight="1">
      <c r="A23" s="142">
        <v>2</v>
      </c>
      <c r="B23" s="143" t="s">
        <v>43</v>
      </c>
      <c r="C23" s="81">
        <v>3</v>
      </c>
      <c r="D23" s="82" t="s">
        <v>44</v>
      </c>
      <c r="E23" s="81">
        <v>17</v>
      </c>
      <c r="F23" s="83" t="s">
        <v>45</v>
      </c>
      <c r="G23" s="84" t="s">
        <v>46</v>
      </c>
      <c r="H23" s="110">
        <v>1.0826599673823618</v>
      </c>
      <c r="I23" s="110">
        <f t="shared" si="2"/>
        <v>105.56885425077232</v>
      </c>
      <c r="J23" s="110">
        <f t="shared" si="2"/>
        <v>105.12339785809539</v>
      </c>
      <c r="K23" s="110">
        <f t="shared" si="2"/>
        <v>100.76351901541956</v>
      </c>
      <c r="L23" s="110">
        <f t="shared" si="2"/>
        <v>103.97846683375232</v>
      </c>
      <c r="M23" s="110">
        <f t="shared" si="2"/>
        <v>102.03699881900067</v>
      </c>
      <c r="N23" s="110">
        <f t="shared" si="2"/>
        <v>106.62681413106736</v>
      </c>
      <c r="O23" s="110">
        <f t="shared" si="2"/>
        <v>102.35169610608563</v>
      </c>
      <c r="P23" s="110">
        <f t="shared" si="2"/>
        <v>105.38933587296384</v>
      </c>
      <c r="Q23" s="110">
        <f t="shared" si="2"/>
        <v>100</v>
      </c>
      <c r="R23" s="110">
        <f t="shared" si="2"/>
        <v>103.38553026943667</v>
      </c>
      <c r="S23" s="225">
        <f t="shared" si="2"/>
        <v>103.70142582079436</v>
      </c>
    </row>
    <row r="24" spans="1:19" ht="12.75" customHeight="1">
      <c r="A24" s="142">
        <v>2</v>
      </c>
      <c r="B24" s="143" t="s">
        <v>43</v>
      </c>
      <c r="C24" s="81">
        <v>3</v>
      </c>
      <c r="D24" s="82" t="s">
        <v>44</v>
      </c>
      <c r="E24" s="81">
        <v>18</v>
      </c>
      <c r="F24" s="83" t="s">
        <v>47</v>
      </c>
      <c r="G24" s="84" t="s">
        <v>48</v>
      </c>
      <c r="H24" s="110">
        <v>1.0045447725052334</v>
      </c>
      <c r="I24" s="110">
        <f t="shared" si="2"/>
        <v>100.30618419636545</v>
      </c>
      <c r="J24" s="110">
        <f t="shared" si="2"/>
        <v>100.28169231680354</v>
      </c>
      <c r="K24" s="110">
        <f t="shared" si="2"/>
        <v>100.04197945315477</v>
      </c>
      <c r="L24" s="110">
        <f t="shared" si="2"/>
        <v>100.21874224309069</v>
      </c>
      <c r="M24" s="110">
        <f t="shared" si="2"/>
        <v>100.1119973370297</v>
      </c>
      <c r="N24" s="110">
        <f t="shared" si="2"/>
        <v>100.36435246243025</v>
      </c>
      <c r="O24" s="110">
        <f t="shared" si="2"/>
        <v>100.12929987927728</v>
      </c>
      <c r="P24" s="110">
        <f t="shared" si="2"/>
        <v>100.2963139990561</v>
      </c>
      <c r="Q24" s="110">
        <f t="shared" si="2"/>
        <v>100</v>
      </c>
      <c r="R24" s="110">
        <f t="shared" si="2"/>
        <v>100.18614167621188</v>
      </c>
      <c r="S24" s="225">
        <f t="shared" si="2"/>
        <v>100.2035101008774</v>
      </c>
    </row>
    <row r="25" spans="1:19" ht="12.75" customHeight="1">
      <c r="A25" s="142">
        <v>2</v>
      </c>
      <c r="B25" s="143" t="s">
        <v>43</v>
      </c>
      <c r="C25" s="81">
        <v>4</v>
      </c>
      <c r="D25" s="82" t="s">
        <v>49</v>
      </c>
      <c r="E25" s="81">
        <v>19</v>
      </c>
      <c r="F25" s="83" t="s">
        <v>50</v>
      </c>
      <c r="G25" s="84" t="s">
        <v>51</v>
      </c>
      <c r="H25" s="110">
        <v>0.8786622822473612</v>
      </c>
      <c r="I25" s="110">
        <f t="shared" si="2"/>
        <v>91.82540125911086</v>
      </c>
      <c r="J25" s="110">
        <f t="shared" si="2"/>
        <v>92.47929290409199</v>
      </c>
      <c r="K25" s="110">
        <f t="shared" si="2"/>
        <v>98.87921979979492</v>
      </c>
      <c r="L25" s="110">
        <f t="shared" si="2"/>
        <v>94.15995310608992</v>
      </c>
      <c r="M25" s="110">
        <f t="shared" si="2"/>
        <v>97.00986105379101</v>
      </c>
      <c r="N25" s="110">
        <f t="shared" si="2"/>
        <v>90.27240721115713</v>
      </c>
      <c r="O25" s="110">
        <f t="shared" si="2"/>
        <v>96.54791252166541</v>
      </c>
      <c r="P25" s="110">
        <f t="shared" si="2"/>
        <v>92.08891878697507</v>
      </c>
      <c r="Q25" s="110">
        <f t="shared" si="2"/>
        <v>100</v>
      </c>
      <c r="R25" s="110">
        <f t="shared" si="2"/>
        <v>95.03033294973721</v>
      </c>
      <c r="S25" s="225">
        <f t="shared" si="2"/>
        <v>94.56662546879122</v>
      </c>
    </row>
    <row r="26" spans="1:19" ht="12.75" customHeight="1">
      <c r="A26" s="142">
        <v>2</v>
      </c>
      <c r="B26" s="143" t="s">
        <v>43</v>
      </c>
      <c r="C26" s="81">
        <v>4</v>
      </c>
      <c r="D26" s="82" t="s">
        <v>49</v>
      </c>
      <c r="E26" s="81">
        <v>20</v>
      </c>
      <c r="F26" s="83" t="s">
        <v>52</v>
      </c>
      <c r="G26" s="84" t="s">
        <v>53</v>
      </c>
      <c r="H26" s="110">
        <v>0.9140299265647358</v>
      </c>
      <c r="I26" s="110">
        <f t="shared" si="2"/>
        <v>94.20814181217139</v>
      </c>
      <c r="J26" s="110">
        <f t="shared" si="2"/>
        <v>94.67143643958754</v>
      </c>
      <c r="K26" s="110">
        <f t="shared" si="2"/>
        <v>99.20590597959945</v>
      </c>
      <c r="L26" s="110">
        <f t="shared" si="2"/>
        <v>95.86221605586515</v>
      </c>
      <c r="M26" s="110">
        <f t="shared" si="2"/>
        <v>97.8814298674112</v>
      </c>
      <c r="N26" s="110">
        <f t="shared" si="2"/>
        <v>93.10781608642066</v>
      </c>
      <c r="O26" s="110">
        <f t="shared" si="2"/>
        <v>97.55413057444848</v>
      </c>
      <c r="P26" s="110">
        <f t="shared" si="2"/>
        <v>94.39484897661757</v>
      </c>
      <c r="Q26" s="110">
        <f t="shared" si="2"/>
        <v>100</v>
      </c>
      <c r="R26" s="110">
        <f t="shared" si="2"/>
        <v>96.47889667637487</v>
      </c>
      <c r="S26" s="225">
        <f t="shared" si="2"/>
        <v>96.15035113482547</v>
      </c>
    </row>
    <row r="27" spans="1:19" ht="12.75" customHeight="1">
      <c r="A27" s="142">
        <v>3</v>
      </c>
      <c r="B27" s="143" t="s">
        <v>10</v>
      </c>
      <c r="C27" s="81">
        <v>6</v>
      </c>
      <c r="D27" s="82" t="s">
        <v>11</v>
      </c>
      <c r="E27" s="81">
        <v>21</v>
      </c>
      <c r="F27" s="83" t="s">
        <v>54</v>
      </c>
      <c r="G27" s="84" t="s">
        <v>55</v>
      </c>
      <c r="H27" s="110">
        <v>0.9301139317273045</v>
      </c>
      <c r="I27" s="110">
        <f t="shared" si="2"/>
        <v>95.29173140645094</v>
      </c>
      <c r="J27" s="110">
        <f t="shared" si="2"/>
        <v>95.66834897426492</v>
      </c>
      <c r="K27" s="110">
        <f t="shared" si="2"/>
        <v>99.35447177480381</v>
      </c>
      <c r="L27" s="110">
        <f t="shared" si="2"/>
        <v>96.6363475141705</v>
      </c>
      <c r="M27" s="110">
        <f t="shared" si="2"/>
        <v>98.27778980509906</v>
      </c>
      <c r="N27" s="110">
        <f t="shared" si="2"/>
        <v>94.39726388165671</v>
      </c>
      <c r="O27" s="110">
        <f t="shared" si="2"/>
        <v>98.01172441955741</v>
      </c>
      <c r="P27" s="110">
        <f t="shared" si="2"/>
        <v>95.44350782259315</v>
      </c>
      <c r="Q27" s="110">
        <f t="shared" si="2"/>
        <v>100</v>
      </c>
      <c r="R27" s="110">
        <f t="shared" si="2"/>
        <v>97.13765433205803</v>
      </c>
      <c r="S27" s="225">
        <f t="shared" si="2"/>
        <v>96.87057585660807</v>
      </c>
    </row>
    <row r="28" spans="1:19" ht="12.75" customHeight="1">
      <c r="A28" s="142">
        <v>3</v>
      </c>
      <c r="B28" s="143" t="s">
        <v>10</v>
      </c>
      <c r="C28" s="81">
        <v>7</v>
      </c>
      <c r="D28" s="82" t="s">
        <v>21</v>
      </c>
      <c r="E28" s="81">
        <v>22</v>
      </c>
      <c r="F28" s="83" t="s">
        <v>56</v>
      </c>
      <c r="G28" s="84" t="s">
        <v>57</v>
      </c>
      <c r="H28" s="110">
        <v>0.9555587881563993</v>
      </c>
      <c r="I28" s="110">
        <f t="shared" si="2"/>
        <v>97.00596746742103</v>
      </c>
      <c r="J28" s="110">
        <f t="shared" si="2"/>
        <v>97.2454621410938</v>
      </c>
      <c r="K28" s="110">
        <f t="shared" si="2"/>
        <v>99.58950249576174</v>
      </c>
      <c r="L28" s="110">
        <f t="shared" si="2"/>
        <v>97.86102156859485</v>
      </c>
      <c r="M28" s="110">
        <f t="shared" si="2"/>
        <v>98.90483024725108</v>
      </c>
      <c r="N28" s="110">
        <f t="shared" si="2"/>
        <v>96.43716710793461</v>
      </c>
      <c r="O28" s="110">
        <f t="shared" si="2"/>
        <v>98.73563675196148</v>
      </c>
      <c r="P28" s="110">
        <f t="shared" si="2"/>
        <v>97.10248352604832</v>
      </c>
      <c r="Q28" s="110">
        <f t="shared" si="2"/>
        <v>100</v>
      </c>
      <c r="R28" s="110">
        <f t="shared" si="2"/>
        <v>98.17980731578342</v>
      </c>
      <c r="S28" s="225">
        <f t="shared" si="2"/>
        <v>98.00996958703863</v>
      </c>
    </row>
    <row r="29" spans="1:19" ht="12.75" customHeight="1">
      <c r="A29" s="142">
        <v>1</v>
      </c>
      <c r="B29" s="143" t="s">
        <v>28</v>
      </c>
      <c r="C29" s="81">
        <v>1</v>
      </c>
      <c r="D29" s="82" t="s">
        <v>29</v>
      </c>
      <c r="E29" s="81">
        <v>23</v>
      </c>
      <c r="F29" s="83" t="s">
        <v>58</v>
      </c>
      <c r="G29" s="84" t="s">
        <v>59</v>
      </c>
      <c r="H29" s="110">
        <v>0.8377273819975708</v>
      </c>
      <c r="I29" s="110">
        <f t="shared" si="2"/>
        <v>89.06759115489797</v>
      </c>
      <c r="J29" s="110">
        <f t="shared" si="2"/>
        <v>89.94208188281259</v>
      </c>
      <c r="K29" s="110">
        <f t="shared" si="2"/>
        <v>98.50110962476374</v>
      </c>
      <c r="L29" s="110">
        <f t="shared" si="2"/>
        <v>92.18973525887722</v>
      </c>
      <c r="M29" s="110">
        <f t="shared" si="2"/>
        <v>96.00109772971393</v>
      </c>
      <c r="N29" s="110">
        <f t="shared" si="2"/>
        <v>86.9906738156631</v>
      </c>
      <c r="O29" s="110">
        <f t="shared" si="2"/>
        <v>95.38330468828539</v>
      </c>
      <c r="P29" s="110">
        <f t="shared" si="2"/>
        <v>89.42000984158555</v>
      </c>
      <c r="Q29" s="110">
        <f t="shared" si="2"/>
        <v>100</v>
      </c>
      <c r="R29" s="110">
        <f t="shared" si="2"/>
        <v>93.35374937172811</v>
      </c>
      <c r="S29" s="225">
        <f t="shared" si="2"/>
        <v>92.7336039765937</v>
      </c>
    </row>
    <row r="30" spans="1:19" ht="12.75" customHeight="1">
      <c r="A30" s="142">
        <v>3</v>
      </c>
      <c r="B30" s="143" t="s">
        <v>10</v>
      </c>
      <c r="C30" s="81">
        <v>5</v>
      </c>
      <c r="D30" s="82" t="s">
        <v>32</v>
      </c>
      <c r="E30" s="81">
        <v>24</v>
      </c>
      <c r="F30" s="83" t="s">
        <v>60</v>
      </c>
      <c r="G30" s="84" t="s">
        <v>61</v>
      </c>
      <c r="H30" s="110">
        <v>1.0954860043871715</v>
      </c>
      <c r="I30" s="110">
        <f t="shared" si="2"/>
        <v>106.432952470947</v>
      </c>
      <c r="J30" s="110">
        <f t="shared" si="2"/>
        <v>105.91837628113691</v>
      </c>
      <c r="K30" s="110">
        <f t="shared" si="2"/>
        <v>100.8819913963769</v>
      </c>
      <c r="L30" s="110">
        <f t="shared" si="2"/>
        <v>104.59579060544064</v>
      </c>
      <c r="M30" s="110">
        <f t="shared" si="2"/>
        <v>102.35307228308037</v>
      </c>
      <c r="N30" s="110">
        <f t="shared" si="2"/>
        <v>107.65507201648244</v>
      </c>
      <c r="O30" s="110">
        <f t="shared" si="2"/>
        <v>102.716599967482</v>
      </c>
      <c r="P30" s="110">
        <f t="shared" si="2"/>
        <v>106.2255788999933</v>
      </c>
      <c r="Q30" s="110">
        <f t="shared" si="2"/>
        <v>100</v>
      </c>
      <c r="R30" s="110">
        <f t="shared" si="2"/>
        <v>103.91085029909304</v>
      </c>
      <c r="S30" s="225">
        <f t="shared" si="2"/>
        <v>104.27576217793883</v>
      </c>
    </row>
    <row r="31" spans="1:19" ht="12.75" customHeight="1">
      <c r="A31" s="142">
        <v>1</v>
      </c>
      <c r="B31" s="143" t="s">
        <v>28</v>
      </c>
      <c r="C31" s="81">
        <v>1</v>
      </c>
      <c r="D31" s="82" t="s">
        <v>29</v>
      </c>
      <c r="E31" s="81">
        <v>25</v>
      </c>
      <c r="F31" s="83" t="s">
        <v>62</v>
      </c>
      <c r="G31" s="84" t="s">
        <v>63</v>
      </c>
      <c r="H31" s="110">
        <v>1.085193583685878</v>
      </c>
      <c r="I31" s="110">
        <f aca="true" t="shared" si="3" ref="I31:S40">100*((I$9*$H31)+(1-I$9))</f>
        <v>105.73954558260401</v>
      </c>
      <c r="J31" s="110">
        <f t="shared" si="3"/>
        <v>105.28043547562342</v>
      </c>
      <c r="K31" s="110">
        <f t="shared" si="3"/>
        <v>100.78692168888739</v>
      </c>
      <c r="L31" s="110">
        <f t="shared" si="3"/>
        <v>104.10041109228759</v>
      </c>
      <c r="M31" s="110">
        <f t="shared" si="3"/>
        <v>102.09943500886985</v>
      </c>
      <c r="N31" s="110">
        <f t="shared" si="3"/>
        <v>106.829933063418</v>
      </c>
      <c r="O31" s="110">
        <f t="shared" si="3"/>
        <v>102.42377810398592</v>
      </c>
      <c r="P31" s="110">
        <f t="shared" si="3"/>
        <v>105.55452477474144</v>
      </c>
      <c r="Q31" s="110">
        <f t="shared" si="3"/>
        <v>100</v>
      </c>
      <c r="R31" s="110">
        <f t="shared" si="3"/>
        <v>103.48930038885872</v>
      </c>
      <c r="S31" s="225">
        <f t="shared" si="3"/>
        <v>103.81487847632759</v>
      </c>
    </row>
    <row r="32" spans="1:19" ht="12.75" customHeight="1">
      <c r="A32" s="142">
        <v>2</v>
      </c>
      <c r="B32" s="143" t="s">
        <v>43</v>
      </c>
      <c r="C32" s="81">
        <v>3</v>
      </c>
      <c r="D32" s="82" t="s">
        <v>44</v>
      </c>
      <c r="E32" s="81">
        <v>26</v>
      </c>
      <c r="F32" s="83" t="s">
        <v>64</v>
      </c>
      <c r="G32" s="84" t="s">
        <v>65</v>
      </c>
      <c r="H32" s="110">
        <v>1.109722920822402</v>
      </c>
      <c r="I32" s="110">
        <f t="shared" si="3"/>
        <v>107.39210253014653</v>
      </c>
      <c r="J32" s="110">
        <f t="shared" si="3"/>
        <v>106.80080328274384</v>
      </c>
      <c r="K32" s="110">
        <f t="shared" si="3"/>
        <v>101.01349588111685</v>
      </c>
      <c r="L32" s="110">
        <f t="shared" si="3"/>
        <v>105.28102073129422</v>
      </c>
      <c r="M32" s="110">
        <f t="shared" si="3"/>
        <v>102.70391420672436</v>
      </c>
      <c r="N32" s="110">
        <f t="shared" si="3"/>
        <v>108.79643950068908</v>
      </c>
      <c r="O32" s="110">
        <f t="shared" si="3"/>
        <v>103.1216436906246</v>
      </c>
      <c r="P32" s="110">
        <f t="shared" si="3"/>
        <v>107.15380966144346</v>
      </c>
      <c r="Q32" s="110">
        <f t="shared" si="3"/>
        <v>100</v>
      </c>
      <c r="R32" s="110">
        <f t="shared" si="3"/>
        <v>104.49395616111154</v>
      </c>
      <c r="S32" s="225">
        <f t="shared" si="3"/>
        <v>104.91327622216886</v>
      </c>
    </row>
    <row r="33" spans="1:19" ht="12.75" customHeight="1">
      <c r="A33" s="142">
        <v>2</v>
      </c>
      <c r="B33" s="143" t="s">
        <v>43</v>
      </c>
      <c r="C33" s="81">
        <v>4</v>
      </c>
      <c r="D33" s="82" t="s">
        <v>49</v>
      </c>
      <c r="E33" s="81">
        <v>27</v>
      </c>
      <c r="F33" s="83" t="s">
        <v>66</v>
      </c>
      <c r="G33" s="84" t="s">
        <v>67</v>
      </c>
      <c r="H33" s="110">
        <v>0.9863723016239735</v>
      </c>
      <c r="I33" s="110">
        <f t="shared" si="3"/>
        <v>99.08189334652737</v>
      </c>
      <c r="J33" s="110">
        <f t="shared" si="3"/>
        <v>99.1553333145229</v>
      </c>
      <c r="K33" s="110">
        <f t="shared" si="3"/>
        <v>99.87412278063978</v>
      </c>
      <c r="L33" s="110">
        <f t="shared" si="3"/>
        <v>99.34409185333202</v>
      </c>
      <c r="M33" s="110">
        <f t="shared" si="3"/>
        <v>99.66417110510997</v>
      </c>
      <c r="N33" s="110">
        <f t="shared" si="3"/>
        <v>98.90747326629787</v>
      </c>
      <c r="O33" s="110">
        <f t="shared" si="3"/>
        <v>99.61228867829618</v>
      </c>
      <c r="P33" s="110">
        <f t="shared" si="3"/>
        <v>99.1114895632112</v>
      </c>
      <c r="Q33" s="110">
        <f t="shared" si="3"/>
        <v>100</v>
      </c>
      <c r="R33" s="110">
        <f t="shared" si="3"/>
        <v>99.44184607354885</v>
      </c>
      <c r="S33" s="225">
        <f t="shared" si="3"/>
        <v>99.3897660954342</v>
      </c>
    </row>
    <row r="34" spans="1:19" ht="12.75" customHeight="1">
      <c r="A34" s="142">
        <v>3</v>
      </c>
      <c r="B34" s="143" t="s">
        <v>10</v>
      </c>
      <c r="C34" s="81">
        <v>6</v>
      </c>
      <c r="D34" s="82" t="s">
        <v>11</v>
      </c>
      <c r="E34" s="81">
        <v>28</v>
      </c>
      <c r="F34" s="83" t="s">
        <v>68</v>
      </c>
      <c r="G34" s="84" t="s">
        <v>69</v>
      </c>
      <c r="H34" s="110">
        <v>0.8631766095292214</v>
      </c>
      <c r="I34" s="110">
        <f t="shared" si="3"/>
        <v>90.78212169981015</v>
      </c>
      <c r="J34" s="110">
        <f t="shared" si="3"/>
        <v>91.51946597761521</v>
      </c>
      <c r="K34" s="110">
        <f t="shared" si="3"/>
        <v>98.73618072100881</v>
      </c>
      <c r="L34" s="110">
        <f t="shared" si="3"/>
        <v>93.4146196967205</v>
      </c>
      <c r="M34" s="110">
        <f t="shared" si="3"/>
        <v>96.62824588943501</v>
      </c>
      <c r="N34" s="110">
        <f t="shared" si="3"/>
        <v>89.03092747135807</v>
      </c>
      <c r="O34" s="110">
        <f t="shared" si="3"/>
        <v>96.10734137961659</v>
      </c>
      <c r="P34" s="110">
        <f t="shared" si="3"/>
        <v>91.07927053595657</v>
      </c>
      <c r="Q34" s="110">
        <f t="shared" si="3"/>
        <v>100</v>
      </c>
      <c r="R34" s="110">
        <f t="shared" si="3"/>
        <v>94.39608138407498</v>
      </c>
      <c r="S34" s="225">
        <f t="shared" si="3"/>
        <v>93.87319344036867</v>
      </c>
    </row>
    <row r="35" spans="1:19" ht="12.75" customHeight="1">
      <c r="A35" s="142">
        <v>2</v>
      </c>
      <c r="B35" s="143" t="s">
        <v>43</v>
      </c>
      <c r="C35" s="81">
        <v>4</v>
      </c>
      <c r="D35" s="82" t="s">
        <v>49</v>
      </c>
      <c r="E35" s="81">
        <v>29</v>
      </c>
      <c r="F35" s="83" t="s">
        <v>70</v>
      </c>
      <c r="G35" s="84" t="s">
        <v>71</v>
      </c>
      <c r="H35" s="110">
        <v>0.9176108883943779</v>
      </c>
      <c r="I35" s="110">
        <f t="shared" si="3"/>
        <v>94.44939347411085</v>
      </c>
      <c r="J35" s="110">
        <f t="shared" si="3"/>
        <v>94.89339021901553</v>
      </c>
      <c r="K35" s="110">
        <f t="shared" si="3"/>
        <v>99.23898284300753</v>
      </c>
      <c r="L35" s="110">
        <f t="shared" si="3"/>
        <v>96.03456959438353</v>
      </c>
      <c r="M35" s="110">
        <f t="shared" si="3"/>
        <v>97.96967591019181</v>
      </c>
      <c r="N35" s="110">
        <f t="shared" si="3"/>
        <v>93.39490026038017</v>
      </c>
      <c r="O35" s="110">
        <f t="shared" si="3"/>
        <v>97.65600980640916</v>
      </c>
      <c r="P35" s="110">
        <f t="shared" si="3"/>
        <v>94.62832361566421</v>
      </c>
      <c r="Q35" s="110">
        <f t="shared" si="3"/>
        <v>100</v>
      </c>
      <c r="R35" s="110">
        <f t="shared" si="3"/>
        <v>96.6255632557587</v>
      </c>
      <c r="S35" s="225">
        <f t="shared" si="3"/>
        <v>96.31070281411182</v>
      </c>
    </row>
    <row r="36" spans="1:19" ht="12.75" customHeight="1">
      <c r="A36" s="142">
        <v>4</v>
      </c>
      <c r="B36" s="143" t="s">
        <v>14</v>
      </c>
      <c r="C36" s="81">
        <v>8</v>
      </c>
      <c r="D36" s="82" t="s">
        <v>18</v>
      </c>
      <c r="E36" s="81">
        <v>30</v>
      </c>
      <c r="F36" s="83" t="s">
        <v>72</v>
      </c>
      <c r="G36" s="84" t="s">
        <v>73</v>
      </c>
      <c r="H36" s="110">
        <v>0.750619585259472</v>
      </c>
      <c r="I36" s="110">
        <f t="shared" si="3"/>
        <v>83.19908382901822</v>
      </c>
      <c r="J36" s="110">
        <f t="shared" si="3"/>
        <v>84.54300040039462</v>
      </c>
      <c r="K36" s="110">
        <f t="shared" si="3"/>
        <v>97.69650660703945</v>
      </c>
      <c r="L36" s="110">
        <f t="shared" si="3"/>
        <v>87.9971921057848</v>
      </c>
      <c r="M36" s="110">
        <f t="shared" si="3"/>
        <v>93.85449055455646</v>
      </c>
      <c r="N36" s="110">
        <f t="shared" si="3"/>
        <v>80.0072791128804</v>
      </c>
      <c r="O36" s="110">
        <f t="shared" si="3"/>
        <v>92.90506675902151</v>
      </c>
      <c r="P36" s="110">
        <f t="shared" si="3"/>
        <v>83.7406805526697</v>
      </c>
      <c r="Q36" s="110">
        <f t="shared" si="3"/>
        <v>100</v>
      </c>
      <c r="R36" s="110">
        <f t="shared" si="3"/>
        <v>89.78604795712899</v>
      </c>
      <c r="S36" s="225">
        <f t="shared" si="3"/>
        <v>88.83300906651507</v>
      </c>
    </row>
    <row r="37" spans="1:19" ht="12.75" customHeight="1">
      <c r="A37" s="142">
        <v>2</v>
      </c>
      <c r="B37" s="143" t="s">
        <v>43</v>
      </c>
      <c r="C37" s="81">
        <v>4</v>
      </c>
      <c r="D37" s="82" t="s">
        <v>49</v>
      </c>
      <c r="E37" s="81">
        <v>31</v>
      </c>
      <c r="F37" s="83" t="s">
        <v>74</v>
      </c>
      <c r="G37" s="84" t="s">
        <v>75</v>
      </c>
      <c r="H37" s="110">
        <v>0.8480913635184616</v>
      </c>
      <c r="I37" s="110">
        <f t="shared" si="3"/>
        <v>89.76581914088982</v>
      </c>
      <c r="J37" s="110">
        <f t="shared" si="3"/>
        <v>90.58445814313522</v>
      </c>
      <c r="K37" s="110">
        <f t="shared" si="3"/>
        <v>98.5968403299315</v>
      </c>
      <c r="L37" s="110">
        <f t="shared" si="3"/>
        <v>92.68855903116054</v>
      </c>
      <c r="M37" s="110">
        <f t="shared" si="3"/>
        <v>96.25649848520351</v>
      </c>
      <c r="N37" s="110">
        <f t="shared" si="3"/>
        <v>87.82154976894124</v>
      </c>
      <c r="O37" s="110">
        <f t="shared" si="3"/>
        <v>95.67816247444298</v>
      </c>
      <c r="P37" s="110">
        <f t="shared" si="3"/>
        <v>90.09572965089664</v>
      </c>
      <c r="Q37" s="110">
        <f t="shared" si="3"/>
        <v>100</v>
      </c>
      <c r="R37" s="110">
        <f t="shared" si="3"/>
        <v>93.77823022094685</v>
      </c>
      <c r="S37" s="225">
        <f t="shared" si="3"/>
        <v>93.19769209593944</v>
      </c>
    </row>
    <row r="38" spans="1:19" ht="12.75" customHeight="1">
      <c r="A38" s="142">
        <v>4</v>
      </c>
      <c r="B38" s="143" t="s">
        <v>14</v>
      </c>
      <c r="C38" s="81">
        <v>8</v>
      </c>
      <c r="D38" s="82" t="s">
        <v>18</v>
      </c>
      <c r="E38" s="81">
        <v>32</v>
      </c>
      <c r="F38" s="83" t="s">
        <v>76</v>
      </c>
      <c r="G38" s="84" t="s">
        <v>77</v>
      </c>
      <c r="H38" s="110">
        <v>0.9481276406180386</v>
      </c>
      <c r="I38" s="110">
        <f t="shared" si="3"/>
        <v>96.50532636063605</v>
      </c>
      <c r="J38" s="110">
        <f t="shared" si="3"/>
        <v>96.78486765277137</v>
      </c>
      <c r="K38" s="110">
        <f t="shared" si="3"/>
        <v>99.52086198413798</v>
      </c>
      <c r="L38" s="110">
        <f t="shared" si="3"/>
        <v>97.50335660749789</v>
      </c>
      <c r="M38" s="110">
        <f t="shared" si="3"/>
        <v>98.72170364753396</v>
      </c>
      <c r="N38" s="110">
        <f t="shared" si="3"/>
        <v>95.84141519710379</v>
      </c>
      <c r="O38" s="110">
        <f t="shared" si="3"/>
        <v>98.52421880342936</v>
      </c>
      <c r="P38" s="110">
        <f t="shared" si="3"/>
        <v>96.61798115719884</v>
      </c>
      <c r="Q38" s="110">
        <f t="shared" si="3"/>
        <v>100</v>
      </c>
      <c r="R38" s="110">
        <f t="shared" si="3"/>
        <v>97.87544746996598</v>
      </c>
      <c r="S38" s="225">
        <f t="shared" si="3"/>
        <v>97.67721066820931</v>
      </c>
    </row>
    <row r="39" spans="1:19" ht="12.75" customHeight="1">
      <c r="A39" s="142">
        <v>1</v>
      </c>
      <c r="B39" s="143" t="s">
        <v>28</v>
      </c>
      <c r="C39" s="81">
        <v>1</v>
      </c>
      <c r="D39" s="82" t="s">
        <v>29</v>
      </c>
      <c r="E39" s="81">
        <v>33</v>
      </c>
      <c r="F39" s="83" t="s">
        <v>78</v>
      </c>
      <c r="G39" s="84" t="s">
        <v>79</v>
      </c>
      <c r="H39" s="110">
        <v>0.9866179625283368</v>
      </c>
      <c r="I39" s="110">
        <f t="shared" si="3"/>
        <v>99.09844367693317</v>
      </c>
      <c r="J39" s="110">
        <f t="shared" si="3"/>
        <v>99.17055977288103</v>
      </c>
      <c r="K39" s="110">
        <f t="shared" si="3"/>
        <v>99.876391917415</v>
      </c>
      <c r="L39" s="110">
        <f t="shared" si="3"/>
        <v>99.35591563927471</v>
      </c>
      <c r="M39" s="110">
        <f t="shared" si="3"/>
        <v>99.67022495424528</v>
      </c>
      <c r="N39" s="110">
        <f t="shared" si="3"/>
        <v>98.9271677956334</v>
      </c>
      <c r="O39" s="110">
        <f t="shared" si="3"/>
        <v>99.61927779056543</v>
      </c>
      <c r="P39" s="110">
        <f t="shared" si="3"/>
        <v>99.12750637481173</v>
      </c>
      <c r="Q39" s="110">
        <f t="shared" si="3"/>
        <v>100</v>
      </c>
      <c r="R39" s="110">
        <f t="shared" si="3"/>
        <v>99.45190768443591</v>
      </c>
      <c r="S39" s="225">
        <f t="shared" si="3"/>
        <v>99.40076653063113</v>
      </c>
    </row>
    <row r="40" spans="1:19" ht="12.75" customHeight="1">
      <c r="A40" s="142">
        <v>1</v>
      </c>
      <c r="B40" s="143" t="s">
        <v>28</v>
      </c>
      <c r="C40" s="81">
        <v>2</v>
      </c>
      <c r="D40" s="82" t="s">
        <v>80</v>
      </c>
      <c r="E40" s="81">
        <v>34</v>
      </c>
      <c r="F40" s="83" t="s">
        <v>81</v>
      </c>
      <c r="G40" s="84" t="s">
        <v>82</v>
      </c>
      <c r="H40" s="110">
        <v>1.1913962411340056</v>
      </c>
      <c r="I40" s="110">
        <f t="shared" si="3"/>
        <v>112.89448574411587</v>
      </c>
      <c r="J40" s="110">
        <f t="shared" si="3"/>
        <v>111.86304716692538</v>
      </c>
      <c r="K40" s="110">
        <f t="shared" si="3"/>
        <v>101.76790137007505</v>
      </c>
      <c r="L40" s="110">
        <f t="shared" si="3"/>
        <v>109.21199973300475</v>
      </c>
      <c r="M40" s="110">
        <f t="shared" si="3"/>
        <v>104.71659897163634</v>
      </c>
      <c r="N40" s="110">
        <f t="shared" si="3"/>
        <v>115.34415455928001</v>
      </c>
      <c r="O40" s="110">
        <f t="shared" si="3"/>
        <v>105.44526944841634</v>
      </c>
      <c r="P40" s="110">
        <f t="shared" si="3"/>
        <v>112.47881726740235</v>
      </c>
      <c r="Q40" s="110">
        <f t="shared" si="3"/>
        <v>100</v>
      </c>
      <c r="R40" s="110">
        <f t="shared" si="3"/>
        <v>107.83907601630438</v>
      </c>
      <c r="S40" s="225">
        <f t="shared" si="3"/>
        <v>108.57052103177527</v>
      </c>
    </row>
    <row r="41" spans="1:19" ht="12.75" customHeight="1">
      <c r="A41" s="142">
        <v>4</v>
      </c>
      <c r="B41" s="143" t="s">
        <v>14</v>
      </c>
      <c r="C41" s="81">
        <v>8</v>
      </c>
      <c r="D41" s="82" t="s">
        <v>18</v>
      </c>
      <c r="E41" s="81">
        <v>35</v>
      </c>
      <c r="F41" s="83" t="s">
        <v>83</v>
      </c>
      <c r="G41" s="84" t="s">
        <v>84</v>
      </c>
      <c r="H41" s="110">
        <v>0.865164154801975</v>
      </c>
      <c r="I41" s="110">
        <f aca="true" t="shared" si="4" ref="I41:S50">100*((I$9*$H41)+(1-I$9))</f>
        <v>90.91602388113544</v>
      </c>
      <c r="J41" s="110">
        <f t="shared" si="4"/>
        <v>91.64265723350078</v>
      </c>
      <c r="K41" s="110">
        <f t="shared" si="4"/>
        <v>98.75453940971643</v>
      </c>
      <c r="L41" s="110">
        <f t="shared" si="4"/>
        <v>93.5102812750956</v>
      </c>
      <c r="M41" s="110">
        <f t="shared" si="4"/>
        <v>96.67722518983301</v>
      </c>
      <c r="N41" s="110">
        <f t="shared" si="4"/>
        <v>89.1902681233897</v>
      </c>
      <c r="O41" s="110">
        <f t="shared" si="4"/>
        <v>96.16388752434204</v>
      </c>
      <c r="P41" s="110">
        <f t="shared" si="4"/>
        <v>91.2088562275168</v>
      </c>
      <c r="Q41" s="110">
        <f t="shared" si="4"/>
        <v>100</v>
      </c>
      <c r="R41" s="110">
        <f t="shared" si="4"/>
        <v>94.47748590062477</v>
      </c>
      <c r="S41" s="225">
        <f t="shared" si="4"/>
        <v>93.96219361331258</v>
      </c>
    </row>
    <row r="42" spans="1:19" ht="12.75" customHeight="1">
      <c r="A42" s="142">
        <v>1</v>
      </c>
      <c r="B42" s="143" t="s">
        <v>28</v>
      </c>
      <c r="C42" s="81">
        <v>2</v>
      </c>
      <c r="D42" s="82" t="s">
        <v>80</v>
      </c>
      <c r="E42" s="81">
        <v>36</v>
      </c>
      <c r="F42" s="83" t="s">
        <v>85</v>
      </c>
      <c r="G42" s="84" t="s">
        <v>86</v>
      </c>
      <c r="H42" s="110">
        <v>1.0468881893487572</v>
      </c>
      <c r="I42" s="110">
        <f t="shared" si="4"/>
        <v>103.15888695380202</v>
      </c>
      <c r="J42" s="110">
        <f t="shared" si="4"/>
        <v>102.90620546422637</v>
      </c>
      <c r="K42" s="110">
        <f t="shared" si="4"/>
        <v>100.43309990676342</v>
      </c>
      <c r="L42" s="110">
        <f t="shared" si="4"/>
        <v>102.25675271992102</v>
      </c>
      <c r="M42" s="110">
        <f t="shared" si="4"/>
        <v>101.1554708930224</v>
      </c>
      <c r="N42" s="110">
        <f t="shared" si="4"/>
        <v>103.75900602911207</v>
      </c>
      <c r="O42" s="110">
        <f t="shared" si="4"/>
        <v>101.33398035112711</v>
      </c>
      <c r="P42" s="110">
        <f t="shared" si="4"/>
        <v>103.05705662460132</v>
      </c>
      <c r="Q42" s="110">
        <f t="shared" si="4"/>
        <v>100</v>
      </c>
      <c r="R42" s="110">
        <f t="shared" si="4"/>
        <v>101.9204143111381</v>
      </c>
      <c r="S42" s="225">
        <f t="shared" si="4"/>
        <v>102.09960347483538</v>
      </c>
    </row>
    <row r="43" spans="1:19" ht="12.75" customHeight="1">
      <c r="A43" s="142">
        <v>3</v>
      </c>
      <c r="B43" s="143" t="s">
        <v>10</v>
      </c>
      <c r="C43" s="81">
        <v>5</v>
      </c>
      <c r="D43" s="82" t="s">
        <v>32</v>
      </c>
      <c r="E43" s="81">
        <v>37</v>
      </c>
      <c r="F43" s="83" t="s">
        <v>87</v>
      </c>
      <c r="G43" s="84" t="s">
        <v>88</v>
      </c>
      <c r="H43" s="110">
        <v>0.9316661308796427</v>
      </c>
      <c r="I43" s="110">
        <f t="shared" si="4"/>
        <v>95.3963040444676</v>
      </c>
      <c r="J43" s="110">
        <f t="shared" si="4"/>
        <v>95.76455677671468</v>
      </c>
      <c r="K43" s="110">
        <f t="shared" si="4"/>
        <v>99.36880922987497</v>
      </c>
      <c r="L43" s="110">
        <f t="shared" si="4"/>
        <v>96.71105565938896</v>
      </c>
      <c r="M43" s="110">
        <f t="shared" si="4"/>
        <v>98.31604082237253</v>
      </c>
      <c r="N43" s="110">
        <f t="shared" si="4"/>
        <v>94.52170302194047</v>
      </c>
      <c r="O43" s="110">
        <f t="shared" si="4"/>
        <v>98.05588486164345</v>
      </c>
      <c r="P43" s="110">
        <f t="shared" si="4"/>
        <v>95.54470944217502</v>
      </c>
      <c r="Q43" s="110">
        <f t="shared" si="4"/>
        <v>100</v>
      </c>
      <c r="R43" s="110">
        <f t="shared" si="4"/>
        <v>97.20122824069662</v>
      </c>
      <c r="S43" s="225">
        <f t="shared" si="4"/>
        <v>96.94008169121486</v>
      </c>
    </row>
    <row r="44" spans="1:19" ht="12.75" customHeight="1">
      <c r="A44" s="142">
        <v>2</v>
      </c>
      <c r="B44" s="143" t="s">
        <v>43</v>
      </c>
      <c r="C44" s="81">
        <v>4</v>
      </c>
      <c r="D44" s="82" t="s">
        <v>49</v>
      </c>
      <c r="E44" s="81">
        <v>38</v>
      </c>
      <c r="F44" s="83" t="s">
        <v>89</v>
      </c>
      <c r="G44" s="84" t="s">
        <v>90</v>
      </c>
      <c r="H44" s="110">
        <v>0.7815760329087174</v>
      </c>
      <c r="I44" s="110">
        <f t="shared" si="4"/>
        <v>85.28463927429046</v>
      </c>
      <c r="J44" s="110">
        <f t="shared" si="4"/>
        <v>86.46173086452286</v>
      </c>
      <c r="K44" s="110">
        <f t="shared" si="4"/>
        <v>97.98244715575399</v>
      </c>
      <c r="L44" s="110">
        <f t="shared" si="4"/>
        <v>89.48714188635527</v>
      </c>
      <c r="M44" s="110">
        <f t="shared" si="4"/>
        <v>94.61735375543677</v>
      </c>
      <c r="N44" s="110">
        <f t="shared" si="4"/>
        <v>82.48904424328184</v>
      </c>
      <c r="O44" s="110">
        <f t="shared" si="4"/>
        <v>93.78578519746729</v>
      </c>
      <c r="P44" s="110">
        <f t="shared" si="4"/>
        <v>85.75900573593373</v>
      </c>
      <c r="Q44" s="110">
        <f t="shared" si="4"/>
        <v>100</v>
      </c>
      <c r="R44" s="110">
        <f t="shared" si="4"/>
        <v>91.05394091510655</v>
      </c>
      <c r="S44" s="225">
        <f t="shared" si="4"/>
        <v>90.21920601623026</v>
      </c>
    </row>
    <row r="45" spans="1:19" ht="12.75" customHeight="1">
      <c r="A45" s="142">
        <v>2</v>
      </c>
      <c r="B45" s="143" t="s">
        <v>43</v>
      </c>
      <c r="C45" s="81">
        <v>3</v>
      </c>
      <c r="D45" s="82" t="s">
        <v>44</v>
      </c>
      <c r="E45" s="81">
        <v>39</v>
      </c>
      <c r="F45" s="83" t="s">
        <v>91</v>
      </c>
      <c r="G45" s="84" t="s">
        <v>92</v>
      </c>
      <c r="H45" s="110">
        <v>1.0237675054029218</v>
      </c>
      <c r="I45" s="110">
        <f t="shared" si="4"/>
        <v>101.60123186210642</v>
      </c>
      <c r="J45" s="110">
        <f t="shared" si="4"/>
        <v>101.47314824974858</v>
      </c>
      <c r="K45" s="110">
        <f t="shared" si="4"/>
        <v>100.21953725483917</v>
      </c>
      <c r="L45" s="110">
        <f t="shared" si="4"/>
        <v>101.1439422850139</v>
      </c>
      <c r="M45" s="110">
        <f t="shared" si="4"/>
        <v>100.58570529325755</v>
      </c>
      <c r="N45" s="110">
        <f t="shared" si="4"/>
        <v>101.9054307139481</v>
      </c>
      <c r="O45" s="110">
        <f t="shared" si="4"/>
        <v>100.67619128917474</v>
      </c>
      <c r="P45" s="110">
        <f t="shared" si="4"/>
        <v>101.54961432402115</v>
      </c>
      <c r="Q45" s="110">
        <f t="shared" si="4"/>
        <v>100</v>
      </c>
      <c r="R45" s="110">
        <f t="shared" si="4"/>
        <v>100.97345319044683</v>
      </c>
      <c r="S45" s="225">
        <f t="shared" si="4"/>
        <v>101.06428372742155</v>
      </c>
    </row>
    <row r="46" spans="1:19" ht="12.75" customHeight="1">
      <c r="A46" s="142">
        <v>3</v>
      </c>
      <c r="B46" s="143" t="s">
        <v>10</v>
      </c>
      <c r="C46" s="81">
        <v>7</v>
      </c>
      <c r="D46" s="82" t="s">
        <v>21</v>
      </c>
      <c r="E46" s="81">
        <v>40</v>
      </c>
      <c r="F46" s="83" t="s">
        <v>93</v>
      </c>
      <c r="G46" s="84" t="s">
        <v>94</v>
      </c>
      <c r="H46" s="110">
        <v>0.8529360317317748</v>
      </c>
      <c r="I46" s="110">
        <f t="shared" si="4"/>
        <v>90.09220750066852</v>
      </c>
      <c r="J46" s="110">
        <f t="shared" si="4"/>
        <v>90.88473847874745</v>
      </c>
      <c r="K46" s="110">
        <f t="shared" si="4"/>
        <v>98.64158987945832</v>
      </c>
      <c r="L46" s="110">
        <f t="shared" si="4"/>
        <v>92.92173540924985</v>
      </c>
      <c r="M46" s="110">
        <f t="shared" si="4"/>
        <v>96.37588618570089</v>
      </c>
      <c r="N46" s="110">
        <f t="shared" si="4"/>
        <v>88.20994474165893</v>
      </c>
      <c r="O46" s="110">
        <f t="shared" si="4"/>
        <v>95.81599445929999</v>
      </c>
      <c r="P46" s="110">
        <f t="shared" si="4"/>
        <v>90.41159650908014</v>
      </c>
      <c r="Q46" s="110">
        <f t="shared" si="4"/>
        <v>100</v>
      </c>
      <c r="R46" s="110">
        <f t="shared" si="4"/>
        <v>93.9766548199511</v>
      </c>
      <c r="S46" s="225">
        <f t="shared" si="4"/>
        <v>93.41463120910156</v>
      </c>
    </row>
    <row r="47" spans="1:19" ht="12.75" customHeight="1">
      <c r="A47" s="142">
        <v>4</v>
      </c>
      <c r="B47" s="143" t="s">
        <v>14</v>
      </c>
      <c r="C47" s="81">
        <v>9</v>
      </c>
      <c r="D47" s="82" t="s">
        <v>15</v>
      </c>
      <c r="E47" s="81">
        <v>41</v>
      </c>
      <c r="F47" s="83" t="s">
        <v>95</v>
      </c>
      <c r="G47" s="84" t="s">
        <v>96</v>
      </c>
      <c r="H47" s="110">
        <v>0.9242943347181692</v>
      </c>
      <c r="I47" s="110">
        <f t="shared" si="4"/>
        <v>94.89966147745868</v>
      </c>
      <c r="J47" s="110">
        <f t="shared" si="4"/>
        <v>95.30764098228542</v>
      </c>
      <c r="K47" s="110">
        <f t="shared" si="4"/>
        <v>99.30071693894718</v>
      </c>
      <c r="L47" s="110">
        <f t="shared" si="4"/>
        <v>96.3562473106518</v>
      </c>
      <c r="M47" s="110">
        <f t="shared" si="4"/>
        <v>98.13437682527253</v>
      </c>
      <c r="N47" s="110">
        <f t="shared" si="4"/>
        <v>93.9307092855381</v>
      </c>
      <c r="O47" s="110">
        <f t="shared" si="4"/>
        <v>97.8461554741686</v>
      </c>
      <c r="P47" s="110">
        <f t="shared" si="4"/>
        <v>95.06407671560461</v>
      </c>
      <c r="Q47" s="110">
        <f t="shared" si="4"/>
        <v>100</v>
      </c>
      <c r="R47" s="110">
        <f t="shared" si="4"/>
        <v>96.89929926788032</v>
      </c>
      <c r="S47" s="225">
        <f t="shared" si="4"/>
        <v>96.60998046420261</v>
      </c>
    </row>
    <row r="48" spans="1:19" ht="12.75" customHeight="1">
      <c r="A48" s="142">
        <v>1</v>
      </c>
      <c r="B48" s="143" t="s">
        <v>28</v>
      </c>
      <c r="C48" s="81">
        <v>2</v>
      </c>
      <c r="D48" s="82" t="s">
        <v>80</v>
      </c>
      <c r="E48" s="81">
        <v>42</v>
      </c>
      <c r="F48" s="83" t="s">
        <v>97</v>
      </c>
      <c r="G48" s="84" t="s">
        <v>98</v>
      </c>
      <c r="H48" s="110">
        <v>1.0012348800667183</v>
      </c>
      <c r="I48" s="110">
        <f t="shared" si="4"/>
        <v>100.08319465064544</v>
      </c>
      <c r="J48" s="110">
        <f t="shared" si="4"/>
        <v>100.07653985465011</v>
      </c>
      <c r="K48" s="110">
        <f t="shared" si="4"/>
        <v>100.01140642130115</v>
      </c>
      <c r="L48" s="110">
        <f t="shared" si="4"/>
        <v>100.05943541407869</v>
      </c>
      <c r="M48" s="110">
        <f t="shared" si="4"/>
        <v>100.03043128756484</v>
      </c>
      <c r="N48" s="110">
        <f t="shared" si="4"/>
        <v>100.09899980529207</v>
      </c>
      <c r="O48" s="110">
        <f t="shared" si="4"/>
        <v>100.03513263719246</v>
      </c>
      <c r="P48" s="110">
        <f t="shared" si="4"/>
        <v>100.08051277605263</v>
      </c>
      <c r="Q48" s="110">
        <f t="shared" si="4"/>
        <v>100</v>
      </c>
      <c r="R48" s="110">
        <f t="shared" si="4"/>
        <v>100.05057737109502</v>
      </c>
      <c r="S48" s="225">
        <f t="shared" si="4"/>
        <v>100.05529662192332</v>
      </c>
    </row>
    <row r="49" spans="1:19" ht="12.75" customHeight="1">
      <c r="A49" s="142">
        <v>1</v>
      </c>
      <c r="B49" s="143" t="s">
        <v>28</v>
      </c>
      <c r="C49" s="81">
        <v>1</v>
      </c>
      <c r="D49" s="82" t="s">
        <v>29</v>
      </c>
      <c r="E49" s="81">
        <v>44</v>
      </c>
      <c r="F49" s="83" t="s">
        <v>99</v>
      </c>
      <c r="G49" s="84" t="s">
        <v>100</v>
      </c>
      <c r="H49" s="110">
        <v>0.9674095011061135</v>
      </c>
      <c r="I49" s="110">
        <f t="shared" si="4"/>
        <v>97.80435748951508</v>
      </c>
      <c r="J49" s="110">
        <f t="shared" si="4"/>
        <v>97.97998840896194</v>
      </c>
      <c r="K49" s="110">
        <f t="shared" si="4"/>
        <v>99.69896593943247</v>
      </c>
      <c r="L49" s="110">
        <f t="shared" si="4"/>
        <v>98.43140249082127</v>
      </c>
      <c r="M49" s="110">
        <f t="shared" si="4"/>
        <v>99.19686869158315</v>
      </c>
      <c r="N49" s="110">
        <f t="shared" si="4"/>
        <v>97.38723368218233</v>
      </c>
      <c r="O49" s="110">
        <f t="shared" si="4"/>
        <v>99.0727924076039</v>
      </c>
      <c r="P49" s="110">
        <f t="shared" si="4"/>
        <v>97.87513653381758</v>
      </c>
      <c r="Q49" s="110">
        <f t="shared" si="4"/>
        <v>100</v>
      </c>
      <c r="R49" s="110">
        <f t="shared" si="4"/>
        <v>98.66518069150801</v>
      </c>
      <c r="S49" s="225">
        <f t="shared" si="4"/>
        <v>98.54063196564796</v>
      </c>
    </row>
    <row r="50" spans="1:19" ht="12.75" customHeight="1">
      <c r="A50" s="142">
        <v>3</v>
      </c>
      <c r="B50" s="143" t="s">
        <v>10</v>
      </c>
      <c r="C50" s="81">
        <v>5</v>
      </c>
      <c r="D50" s="82" t="s">
        <v>32</v>
      </c>
      <c r="E50" s="81">
        <v>45</v>
      </c>
      <c r="F50" s="83" t="s">
        <v>101</v>
      </c>
      <c r="G50" s="84" t="s">
        <v>102</v>
      </c>
      <c r="H50" s="110">
        <v>0.9179307417894581</v>
      </c>
      <c r="I50" s="110">
        <f t="shared" si="4"/>
        <v>94.47094219951231</v>
      </c>
      <c r="J50" s="110">
        <f t="shared" si="4"/>
        <v>94.91321524739568</v>
      </c>
      <c r="K50" s="110">
        <f t="shared" si="4"/>
        <v>99.24193728585362</v>
      </c>
      <c r="L50" s="110">
        <f t="shared" si="4"/>
        <v>96.04996430314385</v>
      </c>
      <c r="M50" s="110">
        <f t="shared" si="4"/>
        <v>97.97755809317185</v>
      </c>
      <c r="N50" s="110">
        <f t="shared" si="4"/>
        <v>93.4205427698743</v>
      </c>
      <c r="O50" s="110">
        <f t="shared" si="4"/>
        <v>97.66510971302114</v>
      </c>
      <c r="P50" s="110">
        <f t="shared" si="4"/>
        <v>94.6491776932883</v>
      </c>
      <c r="Q50" s="110">
        <f t="shared" si="4"/>
        <v>100</v>
      </c>
      <c r="R50" s="110">
        <f t="shared" si="4"/>
        <v>96.63866359181155</v>
      </c>
      <c r="S50" s="225">
        <f t="shared" si="4"/>
        <v>96.32502551048965</v>
      </c>
    </row>
    <row r="51" spans="1:19" ht="12.75" customHeight="1">
      <c r="A51" s="142">
        <v>2</v>
      </c>
      <c r="B51" s="143" t="s">
        <v>43</v>
      </c>
      <c r="C51" s="81">
        <v>4</v>
      </c>
      <c r="D51" s="82" t="s">
        <v>49</v>
      </c>
      <c r="E51" s="81">
        <v>46</v>
      </c>
      <c r="F51" s="83" t="s">
        <v>103</v>
      </c>
      <c r="G51" s="84" t="s">
        <v>104</v>
      </c>
      <c r="H51" s="110">
        <v>0.7543400285647773</v>
      </c>
      <c r="I51" s="110">
        <f aca="true" t="shared" si="5" ref="I51:S60">100*((I$9*$H51)+(1-I$9))</f>
        <v>83.44973244613742</v>
      </c>
      <c r="J51" s="110">
        <f t="shared" si="5"/>
        <v>84.77359946624465</v>
      </c>
      <c r="K51" s="110">
        <f t="shared" si="5"/>
        <v>97.7308718421024</v>
      </c>
      <c r="L51" s="110">
        <f t="shared" si="5"/>
        <v>88.17625895961679</v>
      </c>
      <c r="M51" s="110">
        <f t="shared" si="5"/>
        <v>93.94617385493827</v>
      </c>
      <c r="N51" s="110">
        <f t="shared" si="5"/>
        <v>80.30554545691834</v>
      </c>
      <c r="O51" s="110">
        <f t="shared" si="5"/>
        <v>93.01091427277053</v>
      </c>
      <c r="P51" s="110">
        <f t="shared" si="5"/>
        <v>83.98324922531218</v>
      </c>
      <c r="Q51" s="110">
        <f t="shared" si="5"/>
        <v>100</v>
      </c>
      <c r="R51" s="110">
        <f t="shared" si="5"/>
        <v>89.93842732315959</v>
      </c>
      <c r="S51" s="225">
        <f t="shared" si="5"/>
        <v>88.99960657860166</v>
      </c>
    </row>
    <row r="52" spans="1:19" ht="12.75" customHeight="1">
      <c r="A52" s="142">
        <v>3</v>
      </c>
      <c r="B52" s="143" t="s">
        <v>10</v>
      </c>
      <c r="C52" s="81">
        <v>6</v>
      </c>
      <c r="D52" s="82" t="s">
        <v>11</v>
      </c>
      <c r="E52" s="81">
        <v>47</v>
      </c>
      <c r="F52" s="83" t="s">
        <v>105</v>
      </c>
      <c r="G52" s="84" t="s">
        <v>106</v>
      </c>
      <c r="H52" s="110">
        <v>0.939677712301868</v>
      </c>
      <c r="I52" s="110">
        <f t="shared" si="5"/>
        <v>95.93604934889277</v>
      </c>
      <c r="J52" s="110">
        <f t="shared" si="5"/>
        <v>96.26112749163786</v>
      </c>
      <c r="K52" s="110">
        <f t="shared" si="5"/>
        <v>99.44281113131724</v>
      </c>
      <c r="L52" s="110">
        <f t="shared" si="5"/>
        <v>97.0966572024768</v>
      </c>
      <c r="M52" s="110">
        <f t="shared" si="5"/>
        <v>98.51347111919215</v>
      </c>
      <c r="N52" s="110">
        <f t="shared" si="5"/>
        <v>95.1639880682848</v>
      </c>
      <c r="O52" s="110">
        <f t="shared" si="5"/>
        <v>98.28381629484959</v>
      </c>
      <c r="P52" s="110">
        <f t="shared" si="5"/>
        <v>96.0670554401869</v>
      </c>
      <c r="Q52" s="110">
        <f t="shared" si="5"/>
        <v>100</v>
      </c>
      <c r="R52" s="110">
        <f t="shared" si="5"/>
        <v>97.52936109956329</v>
      </c>
      <c r="S52" s="225">
        <f t="shared" si="5"/>
        <v>97.29883182481277</v>
      </c>
    </row>
    <row r="53" spans="1:19" ht="12.75" customHeight="1">
      <c r="A53" s="142">
        <v>3</v>
      </c>
      <c r="B53" s="143" t="s">
        <v>10</v>
      </c>
      <c r="C53" s="81">
        <v>7</v>
      </c>
      <c r="D53" s="82" t="s">
        <v>21</v>
      </c>
      <c r="E53" s="81">
        <v>48</v>
      </c>
      <c r="F53" s="83" t="s">
        <v>107</v>
      </c>
      <c r="G53" s="84" t="s">
        <v>108</v>
      </c>
      <c r="H53" s="110">
        <v>0.98699489601264</v>
      </c>
      <c r="I53" s="110">
        <f t="shared" si="5"/>
        <v>99.12383792402512</v>
      </c>
      <c r="J53" s="110">
        <f t="shared" si="5"/>
        <v>99.19392271708826</v>
      </c>
      <c r="K53" s="110">
        <f t="shared" si="5"/>
        <v>99.87987360137797</v>
      </c>
      <c r="L53" s="110">
        <f t="shared" si="5"/>
        <v>99.3740576421489</v>
      </c>
      <c r="M53" s="110">
        <f t="shared" si="5"/>
        <v>99.67951376824658</v>
      </c>
      <c r="N53" s="110">
        <f t="shared" si="5"/>
        <v>98.95738639139813</v>
      </c>
      <c r="O53" s="110">
        <f t="shared" si="5"/>
        <v>99.63000163955013</v>
      </c>
      <c r="P53" s="110">
        <f t="shared" si="5"/>
        <v>99.15208200934205</v>
      </c>
      <c r="Q53" s="110">
        <f t="shared" si="5"/>
        <v>100</v>
      </c>
      <c r="R53" s="110">
        <f t="shared" si="5"/>
        <v>99.46734586764701</v>
      </c>
      <c r="S53" s="225">
        <f t="shared" si="5"/>
        <v>99.41764521296919</v>
      </c>
    </row>
    <row r="54" spans="1:19" ht="12.75" customHeight="1">
      <c r="A54" s="142">
        <v>4</v>
      </c>
      <c r="B54" s="143" t="s">
        <v>14</v>
      </c>
      <c r="C54" s="81">
        <v>8</v>
      </c>
      <c r="D54" s="82" t="s">
        <v>18</v>
      </c>
      <c r="E54" s="81">
        <v>49</v>
      </c>
      <c r="F54" s="83" t="s">
        <v>109</v>
      </c>
      <c r="G54" s="84" t="s">
        <v>110</v>
      </c>
      <c r="H54" s="110">
        <v>0.9788603976752669</v>
      </c>
      <c r="I54" s="110">
        <f t="shared" si="5"/>
        <v>98.57581162933236</v>
      </c>
      <c r="J54" s="110">
        <f t="shared" si="5"/>
        <v>98.68973341387216</v>
      </c>
      <c r="K54" s="110">
        <f t="shared" si="5"/>
        <v>99.80473633290129</v>
      </c>
      <c r="L54" s="110">
        <f t="shared" si="5"/>
        <v>98.98254004458258</v>
      </c>
      <c r="M54" s="110">
        <f t="shared" si="5"/>
        <v>99.47905441614276</v>
      </c>
      <c r="N54" s="110">
        <f t="shared" si="5"/>
        <v>98.30524714868713</v>
      </c>
      <c r="O54" s="110">
        <f t="shared" si="5"/>
        <v>99.39857319031702</v>
      </c>
      <c r="P54" s="110">
        <f t="shared" si="5"/>
        <v>98.62172196824282</v>
      </c>
      <c r="Q54" s="110">
        <f t="shared" si="5"/>
        <v>100</v>
      </c>
      <c r="R54" s="110">
        <f t="shared" si="5"/>
        <v>99.13417866204593</v>
      </c>
      <c r="S54" s="225">
        <f t="shared" si="5"/>
        <v>99.05339099005272</v>
      </c>
    </row>
    <row r="55" spans="1:19" ht="12.75" customHeight="1">
      <c r="A55" s="142">
        <v>1</v>
      </c>
      <c r="B55" s="143" t="s">
        <v>28</v>
      </c>
      <c r="C55" s="81">
        <v>1</v>
      </c>
      <c r="D55" s="82" t="s">
        <v>29</v>
      </c>
      <c r="E55" s="81">
        <v>50</v>
      </c>
      <c r="F55" s="83" t="s">
        <v>111</v>
      </c>
      <c r="G55" s="84" t="s">
        <v>112</v>
      </c>
      <c r="H55" s="110">
        <v>0.8385004335725397</v>
      </c>
      <c r="I55" s="110">
        <f t="shared" si="5"/>
        <v>89.11967212813883</v>
      </c>
      <c r="J55" s="110">
        <f t="shared" si="5"/>
        <v>89.98999686401591</v>
      </c>
      <c r="K55" s="110">
        <f t="shared" si="5"/>
        <v>98.50825019832166</v>
      </c>
      <c r="L55" s="110">
        <f t="shared" si="5"/>
        <v>92.22694262961772</v>
      </c>
      <c r="M55" s="110">
        <f t="shared" si="5"/>
        <v>96.02014812611627</v>
      </c>
      <c r="N55" s="110">
        <f t="shared" si="5"/>
        <v>87.0526490288561</v>
      </c>
      <c r="O55" s="110">
        <f t="shared" si="5"/>
        <v>95.40529819295554</v>
      </c>
      <c r="P55" s="110">
        <f t="shared" si="5"/>
        <v>89.4704119251644</v>
      </c>
      <c r="Q55" s="110">
        <f t="shared" si="5"/>
        <v>100</v>
      </c>
      <c r="R55" s="110">
        <f t="shared" si="5"/>
        <v>93.38541148810407</v>
      </c>
      <c r="S55" s="225">
        <f t="shared" si="5"/>
        <v>92.76822040763048</v>
      </c>
    </row>
    <row r="56" spans="1:19" ht="12.75" customHeight="1">
      <c r="A56" s="142">
        <v>3</v>
      </c>
      <c r="B56" s="143" t="s">
        <v>10</v>
      </c>
      <c r="C56" s="81">
        <v>5</v>
      </c>
      <c r="D56" s="82" t="s">
        <v>32</v>
      </c>
      <c r="E56" s="81">
        <v>51</v>
      </c>
      <c r="F56" s="83" t="s">
        <v>113</v>
      </c>
      <c r="G56" s="84" t="s">
        <v>114</v>
      </c>
      <c r="H56" s="110">
        <v>1.0383137354703216</v>
      </c>
      <c r="I56" s="110">
        <f t="shared" si="5"/>
        <v>102.58122057621806</v>
      </c>
      <c r="J56" s="110">
        <f t="shared" si="5"/>
        <v>102.37474700826176</v>
      </c>
      <c r="K56" s="110">
        <f t="shared" si="5"/>
        <v>100.35389882805093</v>
      </c>
      <c r="L56" s="110">
        <f t="shared" si="5"/>
        <v>101.84405983540661</v>
      </c>
      <c r="M56" s="110">
        <f t="shared" si="5"/>
        <v>100.9441696673256</v>
      </c>
      <c r="N56" s="110">
        <f t="shared" si="5"/>
        <v>103.07159573937699</v>
      </c>
      <c r="O56" s="110">
        <f t="shared" si="5"/>
        <v>101.09003506012</v>
      </c>
      <c r="P56" s="110">
        <f t="shared" si="5"/>
        <v>102.49801198253934</v>
      </c>
      <c r="Q56" s="110">
        <f t="shared" si="5"/>
        <v>100</v>
      </c>
      <c r="R56" s="110">
        <f t="shared" si="5"/>
        <v>101.5692277081353</v>
      </c>
      <c r="S56" s="225">
        <f t="shared" si="5"/>
        <v>101.71564850860555</v>
      </c>
    </row>
    <row r="57" spans="1:19" ht="12.75" customHeight="1">
      <c r="A57" s="142">
        <v>4</v>
      </c>
      <c r="B57" s="143" t="s">
        <v>14</v>
      </c>
      <c r="C57" s="81">
        <v>9</v>
      </c>
      <c r="D57" s="82" t="s">
        <v>15</v>
      </c>
      <c r="E57" s="81">
        <v>53</v>
      </c>
      <c r="F57" s="83" t="s">
        <v>115</v>
      </c>
      <c r="G57" s="84" t="s">
        <v>116</v>
      </c>
      <c r="H57" s="110">
        <v>1.0145903726812064</v>
      </c>
      <c r="I57" s="110">
        <f t="shared" si="5"/>
        <v>100.98296262990574</v>
      </c>
      <c r="J57" s="110">
        <f t="shared" si="5"/>
        <v>100.90433478878505</v>
      </c>
      <c r="K57" s="110">
        <f t="shared" si="5"/>
        <v>100.13476931260605</v>
      </c>
      <c r="L57" s="110">
        <f t="shared" si="5"/>
        <v>100.70224215714671</v>
      </c>
      <c r="M57" s="110">
        <f t="shared" si="5"/>
        <v>100.359552185436</v>
      </c>
      <c r="N57" s="110">
        <f t="shared" si="5"/>
        <v>101.1697039198444</v>
      </c>
      <c r="O57" s="110">
        <f t="shared" si="5"/>
        <v>100.41509963900678</v>
      </c>
      <c r="P57" s="110">
        <f t="shared" si="5"/>
        <v>100.95127570673972</v>
      </c>
      <c r="Q57" s="110">
        <f t="shared" si="5"/>
        <v>100</v>
      </c>
      <c r="R57" s="110">
        <f t="shared" si="5"/>
        <v>100.59758248059903</v>
      </c>
      <c r="S57" s="225">
        <f t="shared" si="5"/>
        <v>100.65334144069303</v>
      </c>
    </row>
    <row r="58" spans="1:19" ht="12.75" customHeight="1">
      <c r="A58" s="142">
        <v>3</v>
      </c>
      <c r="B58" s="143" t="s">
        <v>10</v>
      </c>
      <c r="C58" s="81">
        <v>5</v>
      </c>
      <c r="D58" s="82" t="s">
        <v>32</v>
      </c>
      <c r="E58" s="81">
        <v>54</v>
      </c>
      <c r="F58" s="83" t="s">
        <v>117</v>
      </c>
      <c r="G58" s="84" t="s">
        <v>118</v>
      </c>
      <c r="H58" s="110">
        <v>0.8711822547965463</v>
      </c>
      <c r="I58" s="110">
        <f t="shared" si="5"/>
        <v>91.32146708172752</v>
      </c>
      <c r="J58" s="110">
        <f t="shared" si="5"/>
        <v>92.01566876010065</v>
      </c>
      <c r="K58" s="110">
        <f t="shared" si="5"/>
        <v>98.81012779098563</v>
      </c>
      <c r="L58" s="110">
        <f t="shared" si="5"/>
        <v>93.79993552961344</v>
      </c>
      <c r="M58" s="110">
        <f t="shared" si="5"/>
        <v>96.82552990092567</v>
      </c>
      <c r="N58" s="110">
        <f t="shared" si="5"/>
        <v>89.67273661871012</v>
      </c>
      <c r="O58" s="110">
        <f t="shared" si="5"/>
        <v>96.33510392777708</v>
      </c>
      <c r="P58" s="110">
        <f t="shared" si="5"/>
        <v>91.6012295034195</v>
      </c>
      <c r="Q58" s="110">
        <f t="shared" si="5"/>
        <v>100</v>
      </c>
      <c r="R58" s="110">
        <f t="shared" si="5"/>
        <v>94.72397111397927</v>
      </c>
      <c r="S58" s="225">
        <f t="shared" si="5"/>
        <v>94.2316777592352</v>
      </c>
    </row>
    <row r="59" spans="1:19" ht="12.75" customHeight="1">
      <c r="A59" s="142">
        <v>2</v>
      </c>
      <c r="B59" s="143" t="s">
        <v>43</v>
      </c>
      <c r="C59" s="81">
        <v>3</v>
      </c>
      <c r="D59" s="82" t="s">
        <v>44</v>
      </c>
      <c r="E59" s="81">
        <v>55</v>
      </c>
      <c r="F59" s="83" t="s">
        <v>119</v>
      </c>
      <c r="G59" s="84" t="s">
        <v>120</v>
      </c>
      <c r="H59" s="110">
        <v>0.950811034029401</v>
      </c>
      <c r="I59" s="110">
        <f t="shared" si="5"/>
        <v>96.6861082708954</v>
      </c>
      <c r="J59" s="110">
        <f t="shared" si="5"/>
        <v>96.95118869657975</v>
      </c>
      <c r="K59" s="110">
        <f t="shared" si="5"/>
        <v>99.54564812863221</v>
      </c>
      <c r="L59" s="110">
        <f t="shared" si="5"/>
        <v>97.6325097154302</v>
      </c>
      <c r="M59" s="110">
        <f t="shared" si="5"/>
        <v>98.78783081141941</v>
      </c>
      <c r="N59" s="110">
        <f t="shared" si="5"/>
        <v>96.05654169594904</v>
      </c>
      <c r="O59" s="110">
        <f t="shared" si="5"/>
        <v>98.60056199634893</v>
      </c>
      <c r="P59" s="110">
        <f t="shared" si="5"/>
        <v>96.79293535608251</v>
      </c>
      <c r="Q59" s="110">
        <f t="shared" si="5"/>
        <v>100</v>
      </c>
      <c r="R59" s="110">
        <f t="shared" si="5"/>
        <v>97.9853520574787</v>
      </c>
      <c r="S59" s="225">
        <f t="shared" si="5"/>
        <v>97.79737018405116</v>
      </c>
    </row>
    <row r="60" spans="1:19" ht="12.75" customHeight="1">
      <c r="A60" s="144">
        <v>4</v>
      </c>
      <c r="B60" s="64" t="s">
        <v>14</v>
      </c>
      <c r="C60" s="88">
        <v>8</v>
      </c>
      <c r="D60" s="89" t="s">
        <v>18</v>
      </c>
      <c r="E60" s="88">
        <v>56</v>
      </c>
      <c r="F60" s="90" t="s">
        <v>121</v>
      </c>
      <c r="G60" s="91" t="s">
        <v>122</v>
      </c>
      <c r="H60" s="111">
        <v>0.895121125438819</v>
      </c>
      <c r="I60" s="111">
        <f t="shared" si="5"/>
        <v>92.93424392832661</v>
      </c>
      <c r="J60" s="111">
        <f t="shared" si="5"/>
        <v>93.4994385032764</v>
      </c>
      <c r="K60" s="111">
        <f t="shared" si="5"/>
        <v>99.03124792352206</v>
      </c>
      <c r="L60" s="111">
        <f t="shared" si="5"/>
        <v>94.95212571192036</v>
      </c>
      <c r="M60" s="111">
        <f t="shared" si="5"/>
        <v>97.41545816693808</v>
      </c>
      <c r="N60" s="111">
        <f t="shared" si="5"/>
        <v>91.59190561039613</v>
      </c>
      <c r="O60" s="111">
        <f t="shared" si="5"/>
        <v>97.01617059954467</v>
      </c>
      <c r="P60" s="111">
        <f t="shared" si="5"/>
        <v>93.16201664617091</v>
      </c>
      <c r="Q60" s="111">
        <f t="shared" si="5"/>
        <v>100</v>
      </c>
      <c r="R60" s="111">
        <f t="shared" si="5"/>
        <v>95.70444296440535</v>
      </c>
      <c r="S60" s="231">
        <f t="shared" si="5"/>
        <v>95.30363504063708</v>
      </c>
    </row>
    <row r="62" ht="12.75" customHeight="1">
      <c r="B62" s="22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7.57421875" style="0" customWidth="1"/>
    <col min="4" max="4" width="14.8515625" style="0" customWidth="1"/>
    <col min="5" max="6" width="8.140625" style="0" customWidth="1"/>
    <col min="7" max="7" width="12.00390625" style="0" customWidth="1"/>
    <col min="8" max="10" width="12.7109375" style="28" customWidth="1"/>
    <col min="11" max="17" width="12.7109375" style="27" customWidth="1"/>
  </cols>
  <sheetData>
    <row r="1" spans="1:13" ht="12.75">
      <c r="A1" s="94" t="s">
        <v>195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3.5" thickBot="1">
      <c r="A2" s="10"/>
    </row>
    <row r="3" spans="1:17" ht="12.75" customHeight="1" thickTop="1">
      <c r="A3" s="54" t="s">
        <v>1</v>
      </c>
      <c r="B3" s="54"/>
      <c r="C3" s="54"/>
      <c r="D3" s="54"/>
      <c r="E3" s="55"/>
      <c r="F3" s="56"/>
      <c r="G3" s="57"/>
      <c r="H3" s="58" t="s">
        <v>175</v>
      </c>
      <c r="I3" s="58"/>
      <c r="J3" s="58"/>
      <c r="K3" s="58"/>
      <c r="L3" s="58"/>
      <c r="M3" s="58"/>
      <c r="N3" s="58"/>
      <c r="O3" s="58"/>
      <c r="P3" s="58"/>
      <c r="Q3" s="147"/>
    </row>
    <row r="4" spans="1:17" ht="12.75">
      <c r="A4" s="52" t="s">
        <v>155</v>
      </c>
      <c r="B4" s="50" t="s">
        <v>155</v>
      </c>
      <c r="C4" s="50" t="s">
        <v>155</v>
      </c>
      <c r="D4" s="50"/>
      <c r="E4" s="50" t="s">
        <v>156</v>
      </c>
      <c r="F4" s="50"/>
      <c r="G4" s="50"/>
      <c r="H4" s="105" t="s">
        <v>176</v>
      </c>
      <c r="I4" s="105" t="s">
        <v>170</v>
      </c>
      <c r="J4" s="105" t="s">
        <v>172</v>
      </c>
      <c r="K4" s="105" t="s">
        <v>173</v>
      </c>
      <c r="L4" s="105"/>
      <c r="M4" s="105" t="s">
        <v>177</v>
      </c>
      <c r="N4" s="105" t="s">
        <v>179</v>
      </c>
      <c r="O4" s="105" t="s">
        <v>181</v>
      </c>
      <c r="P4" s="105" t="s">
        <v>183</v>
      </c>
      <c r="Q4" s="106"/>
    </row>
    <row r="5" spans="1:17" ht="12.75">
      <c r="A5" s="53" t="s">
        <v>159</v>
      </c>
      <c r="B5" s="51" t="s">
        <v>157</v>
      </c>
      <c r="C5" s="51" t="s">
        <v>158</v>
      </c>
      <c r="D5" s="51" t="s">
        <v>4</v>
      </c>
      <c r="E5" s="51" t="s">
        <v>5</v>
      </c>
      <c r="F5" s="51" t="s">
        <v>5</v>
      </c>
      <c r="G5" s="51" t="s">
        <v>6</v>
      </c>
      <c r="H5" s="107" t="s">
        <v>169</v>
      </c>
      <c r="I5" s="107" t="s">
        <v>169</v>
      </c>
      <c r="J5" s="107" t="s">
        <v>171</v>
      </c>
      <c r="K5" s="107" t="s">
        <v>174</v>
      </c>
      <c r="L5" s="107" t="s">
        <v>2</v>
      </c>
      <c r="M5" s="107" t="s">
        <v>178</v>
      </c>
      <c r="N5" s="107" t="s">
        <v>180</v>
      </c>
      <c r="O5" s="107" t="s">
        <v>182</v>
      </c>
      <c r="P5" s="107" t="s">
        <v>184</v>
      </c>
      <c r="Q5" s="108" t="s">
        <v>154</v>
      </c>
    </row>
    <row r="6" spans="1:17" ht="12.75">
      <c r="A6" s="49"/>
      <c r="B6" s="70"/>
      <c r="C6" s="70"/>
      <c r="D6" s="70"/>
      <c r="E6" s="70"/>
      <c r="F6" s="70"/>
      <c r="G6" s="7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20" ht="12.75">
      <c r="A7" s="74"/>
      <c r="B7" s="75"/>
      <c r="C7" s="75"/>
      <c r="D7" s="75"/>
      <c r="E7" s="75">
        <v>0</v>
      </c>
      <c r="F7" s="75" t="s">
        <v>8</v>
      </c>
      <c r="G7" s="114" t="s">
        <v>9</v>
      </c>
      <c r="H7" s="149">
        <f aca="true" t="shared" si="0" ref="H7:Q7">SUM(H8:H57)</f>
        <v>1.0814475952892995</v>
      </c>
      <c r="I7" s="149">
        <f t="shared" si="0"/>
        <v>1</v>
      </c>
      <c r="J7" s="149">
        <f t="shared" si="0"/>
        <v>1.0000000000000002</v>
      </c>
      <c r="K7" s="149">
        <f t="shared" si="0"/>
        <v>0.9966173142726591</v>
      </c>
      <c r="L7" s="149">
        <f t="shared" si="0"/>
        <v>1</v>
      </c>
      <c r="M7" s="149">
        <f t="shared" si="0"/>
        <v>1</v>
      </c>
      <c r="N7" s="149">
        <f t="shared" si="0"/>
        <v>1</v>
      </c>
      <c r="O7" s="149">
        <f t="shared" si="0"/>
        <v>1</v>
      </c>
      <c r="P7" s="149">
        <f t="shared" si="0"/>
        <v>1</v>
      </c>
      <c r="Q7" s="152">
        <f t="shared" si="0"/>
        <v>1</v>
      </c>
      <c r="T7" s="16"/>
    </row>
    <row r="8" spans="1:20" ht="12.75">
      <c r="A8" s="79">
        <v>3</v>
      </c>
      <c r="B8" s="80" t="s">
        <v>10</v>
      </c>
      <c r="C8" s="115">
        <v>6</v>
      </c>
      <c r="D8" s="116" t="s">
        <v>11</v>
      </c>
      <c r="E8" s="115">
        <v>1</v>
      </c>
      <c r="F8" s="117" t="s">
        <v>12</v>
      </c>
      <c r="G8" s="118" t="s">
        <v>13</v>
      </c>
      <c r="H8" s="149">
        <f>'Primary and Secondary Ed.'!Q10</f>
        <v>0.01701482983111105</v>
      </c>
      <c r="I8" s="149">
        <f>'Higher Education'!N10</f>
        <v>0.016015699085494862</v>
      </c>
      <c r="J8" s="149">
        <f>'Public Welfare'!L9</f>
        <v>0.019816429362759597</v>
      </c>
      <c r="K8" s="149">
        <f>'Health and Hospitals'!O10</f>
        <v>0.02013113404566549</v>
      </c>
      <c r="L8" s="149">
        <f>Highways!M9</f>
        <v>0.020833383921646173</v>
      </c>
      <c r="M8" s="149">
        <f>Police!N9</f>
        <v>0.018073679681171972</v>
      </c>
      <c r="N8" s="149">
        <f>Other!I8</f>
        <v>0.015593052317551962</v>
      </c>
      <c r="O8" s="149">
        <f>Other!I8</f>
        <v>0.015593052317551962</v>
      </c>
      <c r="P8" s="149">
        <f>Other!I8</f>
        <v>0.015593052317551962</v>
      </c>
      <c r="Q8" s="152">
        <f>Other!I8</f>
        <v>0.015593052317551962</v>
      </c>
      <c r="T8" s="22"/>
    </row>
    <row r="9" spans="1:20" ht="12.75">
      <c r="A9" s="79">
        <v>4</v>
      </c>
      <c r="B9" s="80" t="s">
        <v>14</v>
      </c>
      <c r="C9" s="115">
        <v>9</v>
      </c>
      <c r="D9" s="116" t="s">
        <v>15</v>
      </c>
      <c r="E9" s="115">
        <v>2</v>
      </c>
      <c r="F9" s="117" t="s">
        <v>16</v>
      </c>
      <c r="G9" s="118" t="s">
        <v>17</v>
      </c>
      <c r="H9" s="149">
        <f>'Primary and Secondary Ed.'!Q11</f>
        <v>0.0029370882398380045</v>
      </c>
      <c r="I9" s="149">
        <f>'Higher Education'!N11</f>
        <v>0.001996943468720325</v>
      </c>
      <c r="J9" s="149">
        <f>'Public Welfare'!L10</f>
        <v>0.001329964861824726</v>
      </c>
      <c r="K9" s="149">
        <f>'Health and Hospitals'!O11</f>
        <v>0.0017765587827929582</v>
      </c>
      <c r="L9" s="149">
        <f>Highways!M10</f>
        <v>0.0020046797611872366</v>
      </c>
      <c r="M9" s="149">
        <f>Police!N10</f>
        <v>0.002270318785443532</v>
      </c>
      <c r="N9" s="149">
        <f>Other!I9</f>
        <v>0.002229969493999506</v>
      </c>
      <c r="O9" s="149">
        <f>Other!I9</f>
        <v>0.002229969493999506</v>
      </c>
      <c r="P9" s="149">
        <f>Other!I9</f>
        <v>0.002229969493999506</v>
      </c>
      <c r="Q9" s="152">
        <f>Other!I9</f>
        <v>0.002229969493999506</v>
      </c>
      <c r="T9" s="22"/>
    </row>
    <row r="10" spans="1:20" ht="12.75">
      <c r="A10" s="79">
        <v>4</v>
      </c>
      <c r="B10" s="80" t="s">
        <v>14</v>
      </c>
      <c r="C10" s="115">
        <v>8</v>
      </c>
      <c r="D10" s="116" t="s">
        <v>18</v>
      </c>
      <c r="E10" s="115">
        <v>4</v>
      </c>
      <c r="F10" s="117" t="s">
        <v>19</v>
      </c>
      <c r="G10" s="118" t="s">
        <v>20</v>
      </c>
      <c r="H10" s="149">
        <f>'Primary and Secondary Ed.'!Q12</f>
        <v>0.023303589282372434</v>
      </c>
      <c r="I10" s="149">
        <f>'Higher Education'!N12</f>
        <v>0.018931301528141754</v>
      </c>
      <c r="J10" s="149">
        <f>'Public Welfare'!L11</f>
        <v>0.020708100437548706</v>
      </c>
      <c r="K10" s="149">
        <f>'Health and Hospitals'!O12</f>
        <v>0.01829102174516953</v>
      </c>
      <c r="L10" s="149">
        <f>Highways!M11</f>
        <v>0.017528970902209288</v>
      </c>
      <c r="M10" s="149">
        <f>Police!N11</f>
        <v>0.02091590395617027</v>
      </c>
      <c r="N10" s="149">
        <f>Other!I10</f>
        <v>0.018926702575345938</v>
      </c>
      <c r="O10" s="149">
        <f>Other!I10</f>
        <v>0.018926702575345938</v>
      </c>
      <c r="P10" s="149">
        <f>Other!I10</f>
        <v>0.018926702575345938</v>
      </c>
      <c r="Q10" s="152">
        <f>Other!I10</f>
        <v>0.018926702575345938</v>
      </c>
      <c r="T10" s="22"/>
    </row>
    <row r="11" spans="1:20" ht="12.75">
      <c r="A11" s="79">
        <v>3</v>
      </c>
      <c r="B11" s="80" t="s">
        <v>10</v>
      </c>
      <c r="C11" s="115">
        <v>7</v>
      </c>
      <c r="D11" s="116" t="s">
        <v>21</v>
      </c>
      <c r="E11" s="115">
        <v>5</v>
      </c>
      <c r="F11" s="117" t="s">
        <v>22</v>
      </c>
      <c r="G11" s="118" t="s">
        <v>23</v>
      </c>
      <c r="H11" s="149">
        <f>'Primary and Secondary Ed.'!Q13</f>
        <v>0.011196227040815456</v>
      </c>
      <c r="I11" s="149">
        <f>'Higher Education'!N13</f>
        <v>0.009609832599315672</v>
      </c>
      <c r="J11" s="149">
        <f>'Public Welfare'!L12</f>
        <v>0.014703367924218839</v>
      </c>
      <c r="K11" s="149">
        <f>'Health and Hospitals'!O13</f>
        <v>0.012442852737847593</v>
      </c>
      <c r="L11" s="149">
        <f>Highways!M12</f>
        <v>0.012951418876233464</v>
      </c>
      <c r="M11" s="149">
        <f>Police!N12</f>
        <v>0.009400730039335814</v>
      </c>
      <c r="N11" s="149">
        <f>Other!I11</f>
        <v>0.009421467219995455</v>
      </c>
      <c r="O11" s="149">
        <f>Other!I11</f>
        <v>0.009421467219995455</v>
      </c>
      <c r="P11" s="149">
        <f>Other!I11</f>
        <v>0.009421467219995455</v>
      </c>
      <c r="Q11" s="152">
        <f>Other!I11</f>
        <v>0.009421467219995455</v>
      </c>
      <c r="T11" s="22"/>
    </row>
    <row r="12" spans="1:20" ht="12.75">
      <c r="A12" s="79">
        <v>4</v>
      </c>
      <c r="B12" s="80" t="s">
        <v>14</v>
      </c>
      <c r="C12" s="115">
        <v>9</v>
      </c>
      <c r="D12" s="116" t="s">
        <v>15</v>
      </c>
      <c r="E12" s="115">
        <v>6</v>
      </c>
      <c r="F12" s="117" t="s">
        <v>24</v>
      </c>
      <c r="G12" s="118" t="s">
        <v>25</v>
      </c>
      <c r="H12" s="149">
        <f>'Primary and Secondary Ed.'!Q14</f>
        <v>0.14030777381209686</v>
      </c>
      <c r="I12" s="149">
        <f>'Higher Education'!N14</f>
        <v>0.12457135451601392</v>
      </c>
      <c r="J12" s="149">
        <f>'Public Welfare'!L13</f>
        <v>0.11914565765473926</v>
      </c>
      <c r="K12" s="149">
        <f>'Health and Hospitals'!O14</f>
        <v>0.10608282288455982</v>
      </c>
      <c r="L12" s="149">
        <f>Highways!M13</f>
        <v>0.10047585257310701</v>
      </c>
      <c r="M12" s="149">
        <f>Police!N13</f>
        <v>0.130080599107568</v>
      </c>
      <c r="N12" s="149">
        <f>Other!I12</f>
        <v>0.12175056633095048</v>
      </c>
      <c r="O12" s="149">
        <f>Other!I12</f>
        <v>0.12175056633095048</v>
      </c>
      <c r="P12" s="149">
        <f>Other!I12</f>
        <v>0.12175056633095048</v>
      </c>
      <c r="Q12" s="152">
        <f>Other!I12</f>
        <v>0.12175056633095048</v>
      </c>
      <c r="T12" s="22"/>
    </row>
    <row r="13" spans="1:20" ht="12.75">
      <c r="A13" s="79">
        <v>4</v>
      </c>
      <c r="B13" s="80" t="s">
        <v>14</v>
      </c>
      <c r="C13" s="115">
        <v>8</v>
      </c>
      <c r="D13" s="116" t="s">
        <v>18</v>
      </c>
      <c r="E13" s="115">
        <v>8</v>
      </c>
      <c r="F13" s="117" t="s">
        <v>26</v>
      </c>
      <c r="G13" s="118" t="s">
        <v>27</v>
      </c>
      <c r="H13" s="149">
        <f>'Primary and Secondary Ed.'!Q15</f>
        <v>0.017011372114513167</v>
      </c>
      <c r="I13" s="149">
        <f>'Higher Education'!N15</f>
        <v>0.015910421121812457</v>
      </c>
      <c r="J13" s="149">
        <f>'Public Welfare'!L14</f>
        <v>0.010612621982137539</v>
      </c>
      <c r="K13" s="149">
        <f>'Health and Hospitals'!O15</f>
        <v>0.013524723427532708</v>
      </c>
      <c r="L13" s="149">
        <f>Highways!M14</f>
        <v>0.01645199241296225</v>
      </c>
      <c r="M13" s="149">
        <f>Police!N14</f>
        <v>0.014030688602172436</v>
      </c>
      <c r="N13" s="149">
        <f>Other!I13</f>
        <v>0.01565220466802345</v>
      </c>
      <c r="O13" s="149">
        <f>Other!I13</f>
        <v>0.01565220466802345</v>
      </c>
      <c r="P13" s="149">
        <f>Other!I13</f>
        <v>0.01565220466802345</v>
      </c>
      <c r="Q13" s="152">
        <f>Other!I13</f>
        <v>0.01565220466802345</v>
      </c>
      <c r="T13" s="22"/>
    </row>
    <row r="14" spans="1:20" ht="12.75">
      <c r="A14" s="79">
        <v>1</v>
      </c>
      <c r="B14" s="80" t="s">
        <v>28</v>
      </c>
      <c r="C14" s="115">
        <v>1</v>
      </c>
      <c r="D14" s="116" t="s">
        <v>29</v>
      </c>
      <c r="E14" s="115">
        <v>9</v>
      </c>
      <c r="F14" s="117" t="s">
        <v>30</v>
      </c>
      <c r="G14" s="118" t="s">
        <v>31</v>
      </c>
      <c r="H14" s="149">
        <f>'Primary and Secondary Ed.'!Q16</f>
        <v>0.012103678158018667</v>
      </c>
      <c r="I14" s="149">
        <f>'Higher Education'!N16</f>
        <v>0.010518613951684273</v>
      </c>
      <c r="J14" s="149">
        <f>'Public Welfare'!L15</f>
        <v>0.008762106186128833</v>
      </c>
      <c r="K14" s="149">
        <f>'Health and Hospitals'!O16</f>
        <v>0.010865442769553422</v>
      </c>
      <c r="L14" s="149">
        <f>Highways!M15</f>
        <v>0.010039661385175015</v>
      </c>
      <c r="M14" s="149">
        <f>Police!N15</f>
        <v>0.00940453093673563</v>
      </c>
      <c r="N14" s="149">
        <f>Other!I14</f>
        <v>0.012036492452201489</v>
      </c>
      <c r="O14" s="149">
        <f>Other!I14</f>
        <v>0.012036492452201489</v>
      </c>
      <c r="P14" s="149">
        <f>Other!I14</f>
        <v>0.012036492452201489</v>
      </c>
      <c r="Q14" s="152">
        <f>Other!I14</f>
        <v>0.012036492452201489</v>
      </c>
      <c r="T14" s="22"/>
    </row>
    <row r="15" spans="1:20" ht="12.75">
      <c r="A15" s="79">
        <v>3</v>
      </c>
      <c r="B15" s="80" t="s">
        <v>10</v>
      </c>
      <c r="C15" s="115">
        <v>5</v>
      </c>
      <c r="D15" s="116" t="s">
        <v>32</v>
      </c>
      <c r="E15" s="115">
        <v>10</v>
      </c>
      <c r="F15" s="117" t="s">
        <v>33</v>
      </c>
      <c r="G15" s="118" t="s">
        <v>34</v>
      </c>
      <c r="H15" s="149">
        <f>'Primary and Secondary Ed.'!Q17</f>
        <v>0.002592975501508452</v>
      </c>
      <c r="I15" s="149">
        <f>'Higher Education'!N17</f>
        <v>0.002809953950870813</v>
      </c>
      <c r="J15" s="149">
        <f>'Public Welfare'!L16</f>
        <v>0.0019103062024262824</v>
      </c>
      <c r="K15" s="149">
        <f>'Health and Hospitals'!O17</f>
        <v>0.0027016897245066753</v>
      </c>
      <c r="L15" s="149">
        <f>Highways!M16</f>
        <v>0.0028312137623130035</v>
      </c>
      <c r="M15" s="149">
        <f>Police!N16</f>
        <v>0.0023961056001643895</v>
      </c>
      <c r="N15" s="149">
        <f>Other!I15</f>
        <v>0.0028050476779114815</v>
      </c>
      <c r="O15" s="149">
        <f>Other!I15</f>
        <v>0.0028050476779114815</v>
      </c>
      <c r="P15" s="149">
        <f>Other!I15</f>
        <v>0.0028050476779114815</v>
      </c>
      <c r="Q15" s="152">
        <f>Other!I15</f>
        <v>0.0028050476779114815</v>
      </c>
      <c r="T15" s="22"/>
    </row>
    <row r="16" spans="1:20" ht="12.75">
      <c r="A16" s="79">
        <v>3</v>
      </c>
      <c r="B16" s="80" t="s">
        <v>10</v>
      </c>
      <c r="C16" s="115">
        <v>5</v>
      </c>
      <c r="D16" s="116" t="s">
        <v>32</v>
      </c>
      <c r="E16" s="115">
        <v>12</v>
      </c>
      <c r="F16" s="117" t="s">
        <v>35</v>
      </c>
      <c r="G16" s="118" t="s">
        <v>36</v>
      </c>
      <c r="H16" s="149">
        <f>'Primary and Secondary Ed.'!Q18</f>
        <v>0.05731429099136416</v>
      </c>
      <c r="I16" s="149">
        <f>'Higher Education'!N18</f>
        <v>0.05073333773618024</v>
      </c>
      <c r="J16" s="149">
        <f>'Public Welfare'!L17</f>
        <v>0.06635535804871376</v>
      </c>
      <c r="K16" s="149">
        <f>'Health and Hospitals'!O18</f>
        <v>0.06128220247476616</v>
      </c>
      <c r="L16" s="149">
        <f>Highways!M17</f>
        <v>0.05440453073279522</v>
      </c>
      <c r="M16" s="149">
        <f>Police!N17</f>
        <v>0.05502759563898694</v>
      </c>
      <c r="N16" s="149">
        <f>Other!I16</f>
        <v>0.05804628955546367</v>
      </c>
      <c r="O16" s="149">
        <f>Other!I16</f>
        <v>0.05804628955546367</v>
      </c>
      <c r="P16" s="149">
        <f>Other!I16</f>
        <v>0.05804628955546367</v>
      </c>
      <c r="Q16" s="152">
        <f>Other!I16</f>
        <v>0.05804628955546367</v>
      </c>
      <c r="T16" s="22"/>
    </row>
    <row r="17" spans="1:20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13</v>
      </c>
      <c r="F17" s="117" t="s">
        <v>37</v>
      </c>
      <c r="G17" s="118" t="s">
        <v>38</v>
      </c>
      <c r="H17" s="149">
        <f>'Primary and Secondary Ed.'!Q19</f>
        <v>0.03425629149709518</v>
      </c>
      <c r="I17" s="149">
        <f>'Higher Education'!N19</f>
        <v>0.03060099718114303</v>
      </c>
      <c r="J17" s="149">
        <f>'Public Welfare'!L18</f>
        <v>0.03006084079105672</v>
      </c>
      <c r="K17" s="149">
        <f>'Health and Hospitals'!O19</f>
        <v>0.030043102685149065</v>
      </c>
      <c r="L17" s="149">
        <f>Highways!M18</f>
        <v>0.03684237920118745</v>
      </c>
      <c r="M17" s="149">
        <f>Police!N18</f>
        <v>0.032829019918237785</v>
      </c>
      <c r="N17" s="149">
        <f>Other!I17</f>
        <v>0.02971618316686958</v>
      </c>
      <c r="O17" s="149">
        <f>Other!I17</f>
        <v>0.02971618316686958</v>
      </c>
      <c r="P17" s="149">
        <f>Other!I17</f>
        <v>0.02971618316686958</v>
      </c>
      <c r="Q17" s="152">
        <f>Other!I17</f>
        <v>0.02971618316686958</v>
      </c>
      <c r="T17" s="22"/>
    </row>
    <row r="18" spans="1:20" ht="12.75">
      <c r="A18" s="79">
        <v>4</v>
      </c>
      <c r="B18" s="80" t="s">
        <v>14</v>
      </c>
      <c r="C18" s="115">
        <v>9</v>
      </c>
      <c r="D18" s="116" t="s">
        <v>15</v>
      </c>
      <c r="E18" s="115">
        <v>15</v>
      </c>
      <c r="F18" s="117" t="s">
        <v>39</v>
      </c>
      <c r="G18" s="118" t="s">
        <v>40</v>
      </c>
      <c r="H18" s="149">
        <f>'Primary and Secondary Ed.'!Q20</f>
        <v>0.003928913947147424</v>
      </c>
      <c r="I18" s="149">
        <f>'Higher Education'!N20</f>
        <v>0.003754107011200033</v>
      </c>
      <c r="J18" s="149">
        <f>'Public Welfare'!L19</f>
        <v>0.0041060432886133435</v>
      </c>
      <c r="K18" s="149">
        <f>'Health and Hospitals'!O20</f>
        <v>0.003640913650571434</v>
      </c>
      <c r="L18" s="149">
        <f>Highways!M19</f>
        <v>0.0027729540449258163</v>
      </c>
      <c r="M18" s="149">
        <f>Police!N19</f>
        <v>0.003449341401259409</v>
      </c>
      <c r="N18" s="149">
        <f>Other!I18</f>
        <v>0.004295805917404326</v>
      </c>
      <c r="O18" s="149">
        <f>Other!I18</f>
        <v>0.004295805917404326</v>
      </c>
      <c r="P18" s="149">
        <f>Other!I18</f>
        <v>0.004295805917404326</v>
      </c>
      <c r="Q18" s="152">
        <f>Other!I18</f>
        <v>0.004295805917404326</v>
      </c>
      <c r="T18" s="22"/>
    </row>
    <row r="19" spans="1:20" ht="12.75">
      <c r="A19" s="79">
        <v>4</v>
      </c>
      <c r="B19" s="80" t="s">
        <v>14</v>
      </c>
      <c r="C19" s="115">
        <v>8</v>
      </c>
      <c r="D19" s="116" t="s">
        <v>18</v>
      </c>
      <c r="E19" s="115">
        <v>16</v>
      </c>
      <c r="F19" s="117" t="s">
        <v>41</v>
      </c>
      <c r="G19" s="118" t="s">
        <v>42</v>
      </c>
      <c r="H19" s="149">
        <f>'Primary and Secondary Ed.'!Q21</f>
        <v>0.005837858869433578</v>
      </c>
      <c r="I19" s="149">
        <f>'Higher Education'!N21</f>
        <v>0.0050564799928206365</v>
      </c>
      <c r="J19" s="149">
        <f>'Public Welfare'!L20</f>
        <v>0.004368498446832933</v>
      </c>
      <c r="K19" s="149">
        <f>'Health and Hospitals'!O21</f>
        <v>0.004512366734190194</v>
      </c>
      <c r="L19" s="149">
        <f>Highways!M20</f>
        <v>0.006156952077700678</v>
      </c>
      <c r="M19" s="149">
        <f>Police!N20</f>
        <v>0.0040074733374547075</v>
      </c>
      <c r="N19" s="149">
        <f>Other!I19</f>
        <v>0.004673985660285737</v>
      </c>
      <c r="O19" s="149">
        <f>Other!I19</f>
        <v>0.004673985660285737</v>
      </c>
      <c r="P19" s="149">
        <f>Other!I19</f>
        <v>0.004673985660285737</v>
      </c>
      <c r="Q19" s="152">
        <f>Other!I19</f>
        <v>0.004673985660285737</v>
      </c>
      <c r="T19" s="22"/>
    </row>
    <row r="20" spans="1:20" ht="12.75">
      <c r="A20" s="79">
        <v>2</v>
      </c>
      <c r="B20" s="80" t="s">
        <v>43</v>
      </c>
      <c r="C20" s="115">
        <v>3</v>
      </c>
      <c r="D20" s="116" t="s">
        <v>44</v>
      </c>
      <c r="E20" s="115">
        <v>17</v>
      </c>
      <c r="F20" s="117" t="s">
        <v>45</v>
      </c>
      <c r="G20" s="118" t="s">
        <v>46</v>
      </c>
      <c r="H20" s="149">
        <f>'Primary and Secondary Ed.'!Q22</f>
        <v>0.0468463844470905</v>
      </c>
      <c r="I20" s="149">
        <f>'Higher Education'!N22</f>
        <v>0.04470358322755142</v>
      </c>
      <c r="J20" s="149">
        <f>'Public Welfare'!L21</f>
        <v>0.041831568416814936</v>
      </c>
      <c r="K20" s="149">
        <f>'Health and Hospitals'!O22</f>
        <v>0.03999411176582015</v>
      </c>
      <c r="L20" s="149">
        <f>Highways!M21</f>
        <v>0.03666301036106964</v>
      </c>
      <c r="M20" s="149">
        <f>Police!N21</f>
        <v>0.04953425430535233</v>
      </c>
      <c r="N20" s="149">
        <f>Other!I20</f>
        <v>0.043793423010950544</v>
      </c>
      <c r="O20" s="149">
        <f>Other!I20</f>
        <v>0.043793423010950544</v>
      </c>
      <c r="P20" s="149">
        <f>Other!I20</f>
        <v>0.043793423010950544</v>
      </c>
      <c r="Q20" s="152">
        <f>Other!I20</f>
        <v>0.043793423010950544</v>
      </c>
      <c r="T20" s="22"/>
    </row>
    <row r="21" spans="1:20" ht="12.75">
      <c r="A21" s="79">
        <v>2</v>
      </c>
      <c r="B21" s="80" t="s">
        <v>43</v>
      </c>
      <c r="C21" s="115">
        <v>3</v>
      </c>
      <c r="D21" s="116" t="s">
        <v>44</v>
      </c>
      <c r="E21" s="115">
        <v>18</v>
      </c>
      <c r="F21" s="117" t="s">
        <v>47</v>
      </c>
      <c r="G21" s="118" t="s">
        <v>48</v>
      </c>
      <c r="H21" s="149">
        <f>'Primary and Secondary Ed.'!Q23</f>
        <v>0.023315661991445025</v>
      </c>
      <c r="I21" s="149">
        <f>'Higher Education'!N23</f>
        <v>0.022484838983778666</v>
      </c>
      <c r="J21" s="149">
        <f>'Public Welfare'!L22</f>
        <v>0.015870526260020123</v>
      </c>
      <c r="K21" s="149">
        <f>'Health and Hospitals'!O23</f>
        <v>0.021782175678210988</v>
      </c>
      <c r="L21" s="149">
        <f>Highways!M22</f>
        <v>0.025247345911491862</v>
      </c>
      <c r="M21" s="149">
        <f>Police!N22</f>
        <v>0.022719834177303166</v>
      </c>
      <c r="N21" s="149">
        <f>Other!I21</f>
        <v>0.021429467440556228</v>
      </c>
      <c r="O21" s="149">
        <f>Other!I21</f>
        <v>0.021429467440556228</v>
      </c>
      <c r="P21" s="149">
        <f>Other!I21</f>
        <v>0.021429467440556228</v>
      </c>
      <c r="Q21" s="152">
        <f>Other!I21</f>
        <v>0.021429467440556228</v>
      </c>
      <c r="T21" s="22"/>
    </row>
    <row r="22" spans="1:20" ht="12.75">
      <c r="A22" s="79">
        <v>2</v>
      </c>
      <c r="B22" s="80" t="s">
        <v>43</v>
      </c>
      <c r="C22" s="115">
        <v>4</v>
      </c>
      <c r="D22" s="116" t="s">
        <v>49</v>
      </c>
      <c r="E22" s="115">
        <v>19</v>
      </c>
      <c r="F22" s="117" t="s">
        <v>50</v>
      </c>
      <c r="G22" s="118" t="s">
        <v>51</v>
      </c>
      <c r="H22" s="149">
        <f>'Primary and Secondary Ed.'!Q24</f>
        <v>0.01029199970917175</v>
      </c>
      <c r="I22" s="149">
        <f>'Higher Education'!N24</f>
        <v>0.010917417963986938</v>
      </c>
      <c r="J22" s="149">
        <f>'Public Welfare'!L23</f>
        <v>0.008247161936814448</v>
      </c>
      <c r="K22" s="149">
        <f>'Health and Hospitals'!O24</f>
        <v>0.009939083914769142</v>
      </c>
      <c r="L22" s="149">
        <f>Highways!M23</f>
        <v>0.013854030232674699</v>
      </c>
      <c r="M22" s="149">
        <f>Police!N23</f>
        <v>0.008091236927251668</v>
      </c>
      <c r="N22" s="149">
        <f>Other!I22</f>
        <v>0.01021230063576128</v>
      </c>
      <c r="O22" s="149">
        <f>Other!I22</f>
        <v>0.01021230063576128</v>
      </c>
      <c r="P22" s="149">
        <f>Other!I22</f>
        <v>0.01021230063576128</v>
      </c>
      <c r="Q22" s="152">
        <f>Other!I22</f>
        <v>0.01021230063576128</v>
      </c>
      <c r="T22" s="22"/>
    </row>
    <row r="23" spans="1:20" ht="12.75">
      <c r="A23" s="79">
        <v>2</v>
      </c>
      <c r="B23" s="80" t="s">
        <v>43</v>
      </c>
      <c r="C23" s="115">
        <v>4</v>
      </c>
      <c r="D23" s="116" t="s">
        <v>49</v>
      </c>
      <c r="E23" s="115">
        <v>20</v>
      </c>
      <c r="F23" s="117" t="s">
        <v>52</v>
      </c>
      <c r="G23" s="118" t="s">
        <v>53</v>
      </c>
      <c r="H23" s="149">
        <f>'Primary and Secondary Ed.'!Q25</f>
        <v>0.01045589575732079</v>
      </c>
      <c r="I23" s="149">
        <f>'Higher Education'!N25</f>
        <v>0.009902483981481894</v>
      </c>
      <c r="J23" s="149">
        <f>'Public Welfare'!L24</f>
        <v>0.008192968823080876</v>
      </c>
      <c r="K23" s="149">
        <f>'Health and Hospitals'!O25</f>
        <v>0.009210845025777148</v>
      </c>
      <c r="L23" s="149">
        <f>Highways!M24</f>
        <v>0.014107264453428534</v>
      </c>
      <c r="M23" s="149">
        <f>Police!N24</f>
        <v>0.008356035087933212</v>
      </c>
      <c r="N23" s="149">
        <f>Other!I23</f>
        <v>0.009440212658667724</v>
      </c>
      <c r="O23" s="149">
        <f>Other!I23</f>
        <v>0.009440212658667724</v>
      </c>
      <c r="P23" s="149">
        <f>Other!I23</f>
        <v>0.009440212658667724</v>
      </c>
      <c r="Q23" s="152">
        <f>Other!I23</f>
        <v>0.009440212658667724</v>
      </c>
      <c r="T23" s="22"/>
    </row>
    <row r="24" spans="1:20" ht="12.75">
      <c r="A24" s="79">
        <v>3</v>
      </c>
      <c r="B24" s="80" t="s">
        <v>10</v>
      </c>
      <c r="C24" s="115">
        <v>6</v>
      </c>
      <c r="D24" s="116" t="s">
        <v>11</v>
      </c>
      <c r="E24" s="115">
        <v>21</v>
      </c>
      <c r="F24" s="117" t="s">
        <v>54</v>
      </c>
      <c r="G24" s="118" t="s">
        <v>55</v>
      </c>
      <c r="H24" s="149">
        <f>'Primary and Secondary Ed.'!Q26</f>
        <v>0.014926009106566843</v>
      </c>
      <c r="I24" s="149">
        <f>'Higher Education'!N26</f>
        <v>0.01452865664368684</v>
      </c>
      <c r="J24" s="149">
        <f>'Public Welfare'!L25</f>
        <v>0.01630452706806309</v>
      </c>
      <c r="K24" s="149">
        <f>'Health and Hospitals'!O26</f>
        <v>0.01856117167197102</v>
      </c>
      <c r="L24" s="149">
        <f>Highways!M25</f>
        <v>0.017093837972847636</v>
      </c>
      <c r="M24" s="149">
        <f>Police!N25</f>
        <v>0.013517734512425342</v>
      </c>
      <c r="N24" s="149">
        <f>Other!I24</f>
        <v>0.014232144605160358</v>
      </c>
      <c r="O24" s="149">
        <f>Other!I24</f>
        <v>0.014232144605160358</v>
      </c>
      <c r="P24" s="149">
        <f>Other!I24</f>
        <v>0.014232144605160358</v>
      </c>
      <c r="Q24" s="152">
        <f>Other!I24</f>
        <v>0.014232144605160358</v>
      </c>
      <c r="T24" s="22"/>
    </row>
    <row r="25" spans="1:20" ht="12.75">
      <c r="A25" s="79">
        <v>3</v>
      </c>
      <c r="B25" s="80" t="s">
        <v>10</v>
      </c>
      <c r="C25" s="115">
        <v>7</v>
      </c>
      <c r="D25" s="116" t="s">
        <v>21</v>
      </c>
      <c r="E25" s="115">
        <v>22</v>
      </c>
      <c r="F25" s="117" t="s">
        <v>56</v>
      </c>
      <c r="G25" s="118" t="s">
        <v>57</v>
      </c>
      <c r="H25" s="149">
        <f>'Primary and Secondary Ed.'!Q27</f>
        <v>0.01730112795663929</v>
      </c>
      <c r="I25" s="149">
        <f>'Higher Education'!N27</f>
        <v>0.016952635654055803</v>
      </c>
      <c r="J25" s="149">
        <f>'Public Welfare'!L26</f>
        <v>0.02221073566842043</v>
      </c>
      <c r="K25" s="149">
        <f>'Health and Hospitals'!O27</f>
        <v>0.01813435772461586</v>
      </c>
      <c r="L25" s="149">
        <f>Highways!M26</f>
        <v>0.015084558486587914</v>
      </c>
      <c r="M25" s="149">
        <f>Police!N26</f>
        <v>0.02250467481766624</v>
      </c>
      <c r="N25" s="149">
        <f>Other!I25</f>
        <v>0.015579008027505318</v>
      </c>
      <c r="O25" s="149">
        <f>Other!I25</f>
        <v>0.015579008027505318</v>
      </c>
      <c r="P25" s="149">
        <f>Other!I25</f>
        <v>0.015579008027505318</v>
      </c>
      <c r="Q25" s="152">
        <f>Other!I25</f>
        <v>0.015579008027505318</v>
      </c>
      <c r="T25" s="22"/>
    </row>
    <row r="26" spans="1:20" ht="12.75">
      <c r="A26" s="79">
        <v>1</v>
      </c>
      <c r="B26" s="80" t="s">
        <v>28</v>
      </c>
      <c r="C26" s="115">
        <v>1</v>
      </c>
      <c r="D26" s="116" t="s">
        <v>29</v>
      </c>
      <c r="E26" s="115">
        <v>23</v>
      </c>
      <c r="F26" s="117" t="s">
        <v>58</v>
      </c>
      <c r="G26" s="118" t="s">
        <v>59</v>
      </c>
      <c r="H26" s="149">
        <f>'Primary and Secondary Ed.'!Q28</f>
        <v>0.004524645544328382</v>
      </c>
      <c r="I26" s="149">
        <f>'Higher Education'!N28</f>
        <v>0.004037370959590808</v>
      </c>
      <c r="J26" s="149">
        <f>'Public Welfare'!L27</f>
        <v>0.00500580816551763</v>
      </c>
      <c r="K26" s="149">
        <f>'Health and Hospitals'!O28</f>
        <v>0.005498378454716959</v>
      </c>
      <c r="L26" s="149">
        <f>Highways!M27</f>
        <v>0.00525486951790924</v>
      </c>
      <c r="M26" s="149">
        <f>Police!N27</f>
        <v>0.0032101594114824846</v>
      </c>
      <c r="N26" s="149">
        <f>Other!I26</f>
        <v>0.004515851686826933</v>
      </c>
      <c r="O26" s="149">
        <f>Other!I26</f>
        <v>0.004515851686826933</v>
      </c>
      <c r="P26" s="149">
        <f>Other!I26</f>
        <v>0.004515851686826933</v>
      </c>
      <c r="Q26" s="152">
        <f>Other!I26</f>
        <v>0.004515851686826933</v>
      </c>
      <c r="T26" s="22"/>
    </row>
    <row r="27" spans="1:20" ht="12.75">
      <c r="A27" s="79">
        <v>3</v>
      </c>
      <c r="B27" s="80" t="s">
        <v>10</v>
      </c>
      <c r="C27" s="115">
        <v>5</v>
      </c>
      <c r="D27" s="116" t="s">
        <v>32</v>
      </c>
      <c r="E27" s="115">
        <v>24</v>
      </c>
      <c r="F27" s="117" t="s">
        <v>60</v>
      </c>
      <c r="G27" s="118" t="s">
        <v>61</v>
      </c>
      <c r="H27" s="149">
        <f>'Primary and Secondary Ed.'!Q29</f>
        <v>0.01864990984263911</v>
      </c>
      <c r="I27" s="149">
        <f>'Higher Education'!N29</f>
        <v>0.01714328814903191</v>
      </c>
      <c r="J27" s="149">
        <f>'Public Welfare'!L28</f>
        <v>0.012378068393988608</v>
      </c>
      <c r="K27" s="149">
        <f>'Health and Hospitals'!O29</f>
        <v>0.016185556458870456</v>
      </c>
      <c r="L27" s="149">
        <f>Highways!M28</f>
        <v>0.016917705211258665</v>
      </c>
      <c r="M27" s="149">
        <f>Police!N28</f>
        <v>0.022135667859219055</v>
      </c>
      <c r="N27" s="149">
        <f>Other!I27</f>
        <v>0.018935193176860758</v>
      </c>
      <c r="O27" s="149">
        <f>Other!I27</f>
        <v>0.018935193176860758</v>
      </c>
      <c r="P27" s="149">
        <f>Other!I27</f>
        <v>0.018935193176860758</v>
      </c>
      <c r="Q27" s="152">
        <f>Other!I27</f>
        <v>0.018935193176860758</v>
      </c>
      <c r="T27" s="22"/>
    </row>
    <row r="28" spans="1:20" ht="12.75">
      <c r="A28" s="79">
        <v>1</v>
      </c>
      <c r="B28" s="80" t="s">
        <v>28</v>
      </c>
      <c r="C28" s="115">
        <v>1</v>
      </c>
      <c r="D28" s="116" t="s">
        <v>29</v>
      </c>
      <c r="E28" s="115">
        <v>25</v>
      </c>
      <c r="F28" s="117" t="s">
        <v>62</v>
      </c>
      <c r="G28" s="118" t="s">
        <v>63</v>
      </c>
      <c r="H28" s="149">
        <f>'Primary and Secondary Ed.'!Q30</f>
        <v>0.021074570227461113</v>
      </c>
      <c r="I28" s="149">
        <f>'Higher Education'!N30</f>
        <v>0.02191196043007875</v>
      </c>
      <c r="J28" s="149">
        <f>'Public Welfare'!L29</f>
        <v>0.01887601373418531</v>
      </c>
      <c r="K28" s="149">
        <f>'Health and Hospitals'!O30</f>
        <v>0.022717634575167178</v>
      </c>
      <c r="L28" s="149">
        <f>Highways!M29</f>
        <v>0.01715719034253781</v>
      </c>
      <c r="M28" s="149">
        <f>Police!N29</f>
        <v>0.017752723251014627</v>
      </c>
      <c r="N28" s="149">
        <f>Other!I28</f>
        <v>0.022314115043551373</v>
      </c>
      <c r="O28" s="149">
        <f>Other!I28</f>
        <v>0.022314115043551373</v>
      </c>
      <c r="P28" s="149">
        <f>Other!I28</f>
        <v>0.022314115043551373</v>
      </c>
      <c r="Q28" s="152">
        <f>Other!I28</f>
        <v>0.022314115043551373</v>
      </c>
      <c r="T28" s="22"/>
    </row>
    <row r="29" spans="1:20" ht="12.75">
      <c r="A29" s="79">
        <v>2</v>
      </c>
      <c r="B29" s="80" t="s">
        <v>43</v>
      </c>
      <c r="C29" s="115">
        <v>3</v>
      </c>
      <c r="D29" s="116" t="s">
        <v>44</v>
      </c>
      <c r="E29" s="115">
        <v>26</v>
      </c>
      <c r="F29" s="117" t="s">
        <v>64</v>
      </c>
      <c r="G29" s="118" t="s">
        <v>65</v>
      </c>
      <c r="H29" s="149">
        <f>'Primary and Secondary Ed.'!Q31</f>
        <v>0.038348529291899906</v>
      </c>
      <c r="I29" s="149">
        <f>'Higher Education'!N31</f>
        <v>0.03496362177723928</v>
      </c>
      <c r="J29" s="149">
        <f>'Public Welfare'!L30</f>
        <v>0.031190810241951465</v>
      </c>
      <c r="K29" s="149">
        <f>'Health and Hospitals'!O31</f>
        <v>0.03541316394544944</v>
      </c>
      <c r="L29" s="149">
        <f>Highways!M30</f>
        <v>0.034688358059518545</v>
      </c>
      <c r="M29" s="149">
        <f>Police!N30</f>
        <v>0.03735608355245908</v>
      </c>
      <c r="N29" s="149">
        <f>Other!I29</f>
        <v>0.03494541936867736</v>
      </c>
      <c r="O29" s="149">
        <f>Other!I29</f>
        <v>0.03494541936867736</v>
      </c>
      <c r="P29" s="149">
        <f>Other!I29</f>
        <v>0.03494541936867736</v>
      </c>
      <c r="Q29" s="152">
        <f>Other!I29</f>
        <v>0.03494541936867736</v>
      </c>
      <c r="T29" s="22"/>
    </row>
    <row r="30" spans="1:20" ht="12.75">
      <c r="A30" s="79">
        <v>2</v>
      </c>
      <c r="B30" s="80" t="s">
        <v>43</v>
      </c>
      <c r="C30" s="115">
        <v>4</v>
      </c>
      <c r="D30" s="116" t="s">
        <v>49</v>
      </c>
      <c r="E30" s="115">
        <v>27</v>
      </c>
      <c r="F30" s="117" t="s">
        <v>66</v>
      </c>
      <c r="G30" s="118" t="s">
        <v>67</v>
      </c>
      <c r="H30" s="149">
        <f>'Primary and Secondary Ed.'!Q32</f>
        <v>0.018061223047809508</v>
      </c>
      <c r="I30" s="149">
        <f>'Higher Education'!N32</f>
        <v>0.017852936546781814</v>
      </c>
      <c r="J30" s="149">
        <f>'Public Welfare'!L31</f>
        <v>0.011999450161299677</v>
      </c>
      <c r="K30" s="149">
        <f>'Health and Hospitals'!O32</f>
        <v>0.014810571292318248</v>
      </c>
      <c r="L30" s="149">
        <f>Highways!M31</f>
        <v>0.021551602607380975</v>
      </c>
      <c r="M30" s="149">
        <f>Police!N31</f>
        <v>0.01421794606183639</v>
      </c>
      <c r="N30" s="149">
        <f>Other!I30</f>
        <v>0.01748604932405469</v>
      </c>
      <c r="O30" s="149">
        <f>Other!I30</f>
        <v>0.01748604932405469</v>
      </c>
      <c r="P30" s="149">
        <f>Other!I30</f>
        <v>0.01748604932405469</v>
      </c>
      <c r="Q30" s="152">
        <f>Other!I30</f>
        <v>0.01748604932405469</v>
      </c>
      <c r="T30" s="22"/>
    </row>
    <row r="31" spans="1:20" ht="12.75">
      <c r="A31" s="79">
        <v>3</v>
      </c>
      <c r="B31" s="80" t="s">
        <v>10</v>
      </c>
      <c r="C31" s="115">
        <v>6</v>
      </c>
      <c r="D31" s="116" t="s">
        <v>11</v>
      </c>
      <c r="E31" s="115">
        <v>28</v>
      </c>
      <c r="F31" s="117" t="s">
        <v>68</v>
      </c>
      <c r="G31" s="118" t="s">
        <v>69</v>
      </c>
      <c r="H31" s="149">
        <f>'Primary and Secondary Ed.'!Q33</f>
        <v>0.011748566023150542</v>
      </c>
      <c r="I31" s="149">
        <f>'Higher Education'!N33</f>
        <v>0.011037383940612027</v>
      </c>
      <c r="J31" s="149">
        <f>'Public Welfare'!L32</f>
        <v>0.015646043781137403</v>
      </c>
      <c r="K31" s="149">
        <f>'Health and Hospitals'!O33</f>
        <v>0.013934100817184164</v>
      </c>
      <c r="L31" s="149">
        <f>Highways!M32</f>
        <v>0.013837691297189925</v>
      </c>
      <c r="M31" s="149">
        <f>Police!N32</f>
        <v>0.01285448450786539</v>
      </c>
      <c r="N31" s="149">
        <f>Other!I31</f>
        <v>0.00997866642416024</v>
      </c>
      <c r="O31" s="149">
        <f>Other!I31</f>
        <v>0.00997866642416024</v>
      </c>
      <c r="P31" s="149">
        <f>Other!I31</f>
        <v>0.00997866642416024</v>
      </c>
      <c r="Q31" s="152">
        <f>Other!I31</f>
        <v>0.00997866642416024</v>
      </c>
      <c r="T31" s="22"/>
    </row>
    <row r="32" spans="1:20" ht="12.75">
      <c r="A32" s="79">
        <v>2</v>
      </c>
      <c r="B32" s="80" t="s">
        <v>43</v>
      </c>
      <c r="C32" s="115">
        <v>4</v>
      </c>
      <c r="D32" s="116" t="s">
        <v>49</v>
      </c>
      <c r="E32" s="115">
        <v>29</v>
      </c>
      <c r="F32" s="117" t="s">
        <v>70</v>
      </c>
      <c r="G32" s="118" t="s">
        <v>71</v>
      </c>
      <c r="H32" s="149">
        <f>'Primary and Secondary Ed.'!Q34</f>
        <v>0.020474196623864727</v>
      </c>
      <c r="I32" s="149">
        <f>'Higher Education'!N34</f>
        <v>0.01989461908891711</v>
      </c>
      <c r="J32" s="149">
        <f>'Public Welfare'!L33</f>
        <v>0.0182120189731475</v>
      </c>
      <c r="K32" s="149">
        <f>'Health and Hospitals'!O34</f>
        <v>0.020999080018017702</v>
      </c>
      <c r="L32" s="149">
        <f>Highways!M33</f>
        <v>0.025280889952903476</v>
      </c>
      <c r="M32" s="149">
        <f>Police!N33</f>
        <v>0.020668716558653065</v>
      </c>
      <c r="N32" s="149">
        <f>Other!I32</f>
        <v>0.019764206461405517</v>
      </c>
      <c r="O32" s="149">
        <f>Other!I32</f>
        <v>0.019764206461405517</v>
      </c>
      <c r="P32" s="149">
        <f>Other!I32</f>
        <v>0.019764206461405517</v>
      </c>
      <c r="Q32" s="152">
        <f>Other!I32</f>
        <v>0.019764206461405517</v>
      </c>
      <c r="T32" s="22"/>
    </row>
    <row r="33" spans="1:20" ht="12.75">
      <c r="A33" s="79">
        <v>4</v>
      </c>
      <c r="B33" s="80" t="s">
        <v>14</v>
      </c>
      <c r="C33" s="115">
        <v>8</v>
      </c>
      <c r="D33" s="116" t="s">
        <v>18</v>
      </c>
      <c r="E33" s="115">
        <v>30</v>
      </c>
      <c r="F33" s="117" t="s">
        <v>72</v>
      </c>
      <c r="G33" s="118" t="s">
        <v>73</v>
      </c>
      <c r="H33" s="149">
        <f>'Primary and Secondary Ed.'!Q35</f>
        <v>0.0034785866743950113</v>
      </c>
      <c r="I33" s="149">
        <f>'Higher Education'!N35</f>
        <v>0.0031640425795546948</v>
      </c>
      <c r="J33" s="149">
        <f>'Public Welfare'!L34</f>
        <v>0.0035497375041796285</v>
      </c>
      <c r="K33" s="149">
        <f>'Health and Hospitals'!O35</f>
        <v>0.0034775433106372764</v>
      </c>
      <c r="L33" s="149">
        <f>Highways!M34</f>
        <v>0.005992310536174808</v>
      </c>
      <c r="M33" s="149">
        <f>Police!N34</f>
        <v>0.0026803082569812468</v>
      </c>
      <c r="N33" s="149">
        <f>Other!I33</f>
        <v>0.0031689082301234314</v>
      </c>
      <c r="O33" s="149">
        <f>Other!I33</f>
        <v>0.0031689082301234314</v>
      </c>
      <c r="P33" s="149">
        <f>Other!I33</f>
        <v>0.0031689082301234314</v>
      </c>
      <c r="Q33" s="152">
        <f>Other!I33</f>
        <v>0.0031689082301234314</v>
      </c>
      <c r="T33" s="22"/>
    </row>
    <row r="34" spans="1:20" ht="12.75">
      <c r="A34" s="79">
        <v>2</v>
      </c>
      <c r="B34" s="80" t="s">
        <v>43</v>
      </c>
      <c r="C34" s="115">
        <v>4</v>
      </c>
      <c r="D34" s="116" t="s">
        <v>49</v>
      </c>
      <c r="E34" s="115">
        <v>31</v>
      </c>
      <c r="F34" s="117" t="s">
        <v>74</v>
      </c>
      <c r="G34" s="118" t="s">
        <v>75</v>
      </c>
      <c r="H34" s="149">
        <f>'Primary and Secondary Ed.'!Q36</f>
        <v>0.006282758949895538</v>
      </c>
      <c r="I34" s="149">
        <f>'Higher Education'!N36</f>
        <v>0.006325197337877127</v>
      </c>
      <c r="J34" s="149">
        <f>'Public Welfare'!L35</f>
        <v>0.005378128384691487</v>
      </c>
      <c r="K34" s="149">
        <f>'Health and Hospitals'!O36</f>
        <v>0.005647200724656483</v>
      </c>
      <c r="L34" s="149">
        <f>Highways!M35</f>
        <v>0.009389268279361627</v>
      </c>
      <c r="M34" s="149">
        <f>Police!N35</f>
        <v>0.0051304847822093045</v>
      </c>
      <c r="N34" s="149">
        <f>Other!I34</f>
        <v>0.006007577298131712</v>
      </c>
      <c r="O34" s="149">
        <f>Other!I34</f>
        <v>0.006007577298131712</v>
      </c>
      <c r="P34" s="149">
        <f>Other!I34</f>
        <v>0.006007577298131712</v>
      </c>
      <c r="Q34" s="152">
        <f>Other!I34</f>
        <v>0.006007577298131712</v>
      </c>
      <c r="T34" s="22"/>
    </row>
    <row r="35" spans="1:20" ht="12.75">
      <c r="A35" s="79">
        <v>4</v>
      </c>
      <c r="B35" s="80" t="s">
        <v>14</v>
      </c>
      <c r="C35" s="115">
        <v>8</v>
      </c>
      <c r="D35" s="116" t="s">
        <v>18</v>
      </c>
      <c r="E35" s="115">
        <v>32</v>
      </c>
      <c r="F35" s="117" t="s">
        <v>76</v>
      </c>
      <c r="G35" s="118" t="s">
        <v>77</v>
      </c>
      <c r="H35" s="149">
        <f>'Primary and Secondary Ed.'!Q37</f>
        <v>0.008547038412592292</v>
      </c>
      <c r="I35" s="149">
        <f>'Higher Education'!N37</f>
        <v>0.0069190104131276135</v>
      </c>
      <c r="J35" s="149">
        <f>'Public Welfare'!L36</f>
        <v>0.004632877922867814</v>
      </c>
      <c r="K35" s="149">
        <f>'Health and Hospitals'!O37</f>
        <v>0.006818688916883816</v>
      </c>
      <c r="L35" s="149">
        <f>Highways!M36</f>
        <v>0.006944905739248942</v>
      </c>
      <c r="M35" s="149">
        <f>Police!N36</f>
        <v>0.008560020421985217</v>
      </c>
      <c r="N35" s="149">
        <f>Other!I35</f>
        <v>0.007545166076635397</v>
      </c>
      <c r="O35" s="149">
        <f>Other!I35</f>
        <v>0.007545166076635397</v>
      </c>
      <c r="P35" s="149">
        <f>Other!I35</f>
        <v>0.007545166076635397</v>
      </c>
      <c r="Q35" s="152">
        <f>Other!I35</f>
        <v>0.007545166076635397</v>
      </c>
      <c r="T35" s="22"/>
    </row>
    <row r="36" spans="1:20" ht="12.75">
      <c r="A36" s="79">
        <v>1</v>
      </c>
      <c r="B36" s="80" t="s">
        <v>28</v>
      </c>
      <c r="C36" s="115">
        <v>1</v>
      </c>
      <c r="D36" s="116" t="s">
        <v>29</v>
      </c>
      <c r="E36" s="115">
        <v>33</v>
      </c>
      <c r="F36" s="117" t="s">
        <v>78</v>
      </c>
      <c r="G36" s="118" t="s">
        <v>79</v>
      </c>
      <c r="H36" s="149">
        <f>'Primary and Secondary Ed.'!Q38</f>
        <v>0.0044682188769408675</v>
      </c>
      <c r="I36" s="149">
        <f>'Higher Education'!N38</f>
        <v>0.004068806527990297</v>
      </c>
      <c r="J36" s="149">
        <f>'Public Welfare'!L37</f>
        <v>0.0026666398181095265</v>
      </c>
      <c r="K36" s="149">
        <f>'Health and Hospitals'!O38</f>
        <v>0.004182048502039349</v>
      </c>
      <c r="L36" s="149">
        <f>Highways!M37</f>
        <v>0.004324308413940113</v>
      </c>
      <c r="M36" s="149">
        <f>Police!N37</f>
        <v>0.0031463179407350376</v>
      </c>
      <c r="N36" s="149">
        <f>Other!I36</f>
        <v>0.004438799478079941</v>
      </c>
      <c r="O36" s="149">
        <f>Other!I36</f>
        <v>0.004438799478079941</v>
      </c>
      <c r="P36" s="149">
        <f>Other!I36</f>
        <v>0.004438799478079941</v>
      </c>
      <c r="Q36" s="152">
        <f>Other!I36</f>
        <v>0.004438799478079941</v>
      </c>
      <c r="T36" s="22"/>
    </row>
    <row r="37" spans="1:20" ht="12.75">
      <c r="A37" s="79">
        <v>1</v>
      </c>
      <c r="B37" s="80" t="s">
        <v>28</v>
      </c>
      <c r="C37" s="115">
        <v>2</v>
      </c>
      <c r="D37" s="116" t="s">
        <v>80</v>
      </c>
      <c r="E37" s="115">
        <v>34</v>
      </c>
      <c r="F37" s="117" t="s">
        <v>81</v>
      </c>
      <c r="G37" s="118" t="s">
        <v>82</v>
      </c>
      <c r="H37" s="149">
        <f>'Primary and Secondary Ed.'!Q39</f>
        <v>0.02935944518030849</v>
      </c>
      <c r="I37" s="149">
        <f>'Higher Education'!N39</f>
        <v>0.026289698603334296</v>
      </c>
      <c r="J37" s="149">
        <f>'Public Welfare'!L38</f>
        <v>0.021743731508215777</v>
      </c>
      <c r="K37" s="149">
        <f>'Health and Hospitals'!O39</f>
        <v>0.026864375654611885</v>
      </c>
      <c r="L37" s="149">
        <f>Highways!M38</f>
        <v>0.021994006262801992</v>
      </c>
      <c r="M37" s="149">
        <f>Police!N38</f>
        <v>0.025361547221196795</v>
      </c>
      <c r="N37" s="149">
        <f>Other!I37</f>
        <v>0.02984672616515994</v>
      </c>
      <c r="O37" s="149">
        <f>Other!I37</f>
        <v>0.02984672616515994</v>
      </c>
      <c r="P37" s="149">
        <f>Other!I37</f>
        <v>0.02984672616515994</v>
      </c>
      <c r="Q37" s="152">
        <f>Other!I37</f>
        <v>0.02984672616515994</v>
      </c>
      <c r="T37" s="22"/>
    </row>
    <row r="38" spans="1:20" ht="12.75">
      <c r="A38" s="79">
        <v>4</v>
      </c>
      <c r="B38" s="80" t="s">
        <v>14</v>
      </c>
      <c r="C38" s="115">
        <v>8</v>
      </c>
      <c r="D38" s="116" t="s">
        <v>18</v>
      </c>
      <c r="E38" s="115">
        <v>35</v>
      </c>
      <c r="F38" s="117" t="s">
        <v>83</v>
      </c>
      <c r="G38" s="118" t="s">
        <v>84</v>
      </c>
      <c r="H38" s="149">
        <f>'Primary and Secondary Ed.'!Q40</f>
        <v>0.008081029150073547</v>
      </c>
      <c r="I38" s="149">
        <f>'Higher Education'!N40</f>
        <v>0.006489329996080785</v>
      </c>
      <c r="J38" s="149">
        <f>'Public Welfare'!L39</f>
        <v>0.008867422356428728</v>
      </c>
      <c r="K38" s="149">
        <f>'Health and Hospitals'!O40</f>
        <v>0.006929972994064583</v>
      </c>
      <c r="L38" s="149">
        <f>Highways!M39</f>
        <v>0.009427632718679736</v>
      </c>
      <c r="M38" s="149">
        <f>Police!N39</f>
        <v>0.007053817090806919</v>
      </c>
      <c r="N38" s="149">
        <f>Other!I38</f>
        <v>0.006455442609019593</v>
      </c>
      <c r="O38" s="149">
        <f>Other!I38</f>
        <v>0.006455442609019593</v>
      </c>
      <c r="P38" s="149">
        <f>Other!I38</f>
        <v>0.006455442609019593</v>
      </c>
      <c r="Q38" s="152">
        <f>Other!I38</f>
        <v>0.006455442609019593</v>
      </c>
      <c r="T38" s="22"/>
    </row>
    <row r="39" spans="1:20" ht="12.75">
      <c r="A39" s="79">
        <v>1</v>
      </c>
      <c r="B39" s="80" t="s">
        <v>28</v>
      </c>
      <c r="C39" s="115">
        <v>2</v>
      </c>
      <c r="D39" s="116" t="s">
        <v>80</v>
      </c>
      <c r="E39" s="115">
        <v>36</v>
      </c>
      <c r="F39" s="117" t="s">
        <v>85</v>
      </c>
      <c r="G39" s="118" t="s">
        <v>86</v>
      </c>
      <c r="H39" s="149">
        <f>'Primary and Secondary Ed.'!Q41</f>
        <v>0.06620931968541646</v>
      </c>
      <c r="I39" s="149">
        <f>'Higher Education'!N41</f>
        <v>0.06612422351017419</v>
      </c>
      <c r="J39" s="149">
        <f>'Public Welfare'!L40</f>
        <v>0.07916532661663217</v>
      </c>
      <c r="K39" s="149">
        <f>'Health and Hospitals'!O41</f>
        <v>0.06928385150561141</v>
      </c>
      <c r="L39" s="149">
        <f>Highways!M40</f>
        <v>0.043926278218811884</v>
      </c>
      <c r="M39" s="149">
        <f>Police!N40</f>
        <v>0.06291425270856023</v>
      </c>
      <c r="N39" s="149">
        <f>Other!I39</f>
        <v>0.06664101229099127</v>
      </c>
      <c r="O39" s="149">
        <f>Other!I39</f>
        <v>0.06664101229099127</v>
      </c>
      <c r="P39" s="149">
        <f>Other!I39</f>
        <v>0.06664101229099127</v>
      </c>
      <c r="Q39" s="152">
        <f>Other!I39</f>
        <v>0.06664101229099127</v>
      </c>
      <c r="T39" s="22"/>
    </row>
    <row r="40" spans="1:20" ht="12.75">
      <c r="A40" s="79">
        <v>3</v>
      </c>
      <c r="B40" s="80" t="s">
        <v>10</v>
      </c>
      <c r="C40" s="115">
        <v>5</v>
      </c>
      <c r="D40" s="116" t="s">
        <v>32</v>
      </c>
      <c r="E40" s="115">
        <v>37</v>
      </c>
      <c r="F40" s="117" t="s">
        <v>87</v>
      </c>
      <c r="G40" s="118" t="s">
        <v>88</v>
      </c>
      <c r="H40" s="149">
        <f>'Primary and Secondary Ed.'!Q42</f>
        <v>0.03139535580971847</v>
      </c>
      <c r="I40" s="149">
        <f>'Higher Education'!N42</f>
        <v>0.028619250736715066</v>
      </c>
      <c r="J40" s="149">
        <f>'Public Welfare'!L41</f>
        <v>0.033695947485449566</v>
      </c>
      <c r="K40" s="149">
        <f>'Health and Hospitals'!O42</f>
        <v>0.03324736347860768</v>
      </c>
      <c r="L40" s="149">
        <f>Highways!M41</f>
        <v>0.03153907968608489</v>
      </c>
      <c r="M40" s="149">
        <f>Police!N41</f>
        <v>0.030375788471348964</v>
      </c>
      <c r="N40" s="149">
        <f>Other!I40</f>
        <v>0.02892336977066854</v>
      </c>
      <c r="O40" s="149">
        <f>Other!I40</f>
        <v>0.02892336977066854</v>
      </c>
      <c r="P40" s="149">
        <f>Other!I40</f>
        <v>0.02892336977066854</v>
      </c>
      <c r="Q40" s="152">
        <f>Other!I40</f>
        <v>0.02892336977066854</v>
      </c>
      <c r="T40" s="22"/>
    </row>
    <row r="41" spans="1:20" ht="12.75">
      <c r="A41" s="79">
        <v>2</v>
      </c>
      <c r="B41" s="80" t="s">
        <v>43</v>
      </c>
      <c r="C41" s="115">
        <v>4</v>
      </c>
      <c r="D41" s="116" t="s">
        <v>49</v>
      </c>
      <c r="E41" s="115">
        <v>38</v>
      </c>
      <c r="F41" s="117" t="s">
        <v>89</v>
      </c>
      <c r="G41" s="118" t="s">
        <v>90</v>
      </c>
      <c r="H41" s="149">
        <f>'Primary and Secondary Ed.'!Q43</f>
        <v>0.0023715205741807713</v>
      </c>
      <c r="I41" s="149">
        <f>'Higher Education'!N43</f>
        <v>0.0025287623172421453</v>
      </c>
      <c r="J41" s="149">
        <f>'Public Welfare'!L42</f>
        <v>0.002684400971746323</v>
      </c>
      <c r="K41" s="149">
        <f>'Health and Hospitals'!O43</f>
        <v>0.0022007905161741015</v>
      </c>
      <c r="L41" s="149">
        <f>Highways!M42</f>
        <v>0.005845019953438905</v>
      </c>
      <c r="M41" s="149">
        <f>Police!N42</f>
        <v>0.0017585635182895507</v>
      </c>
      <c r="N41" s="149">
        <f>Other!I41</f>
        <v>0.00220546506126698</v>
      </c>
      <c r="O41" s="149">
        <f>Other!I41</f>
        <v>0.00220546506126698</v>
      </c>
      <c r="P41" s="149">
        <f>Other!I41</f>
        <v>0.00220546506126698</v>
      </c>
      <c r="Q41" s="152">
        <f>Other!I41</f>
        <v>0.00220546506126698</v>
      </c>
      <c r="T41" s="22"/>
    </row>
    <row r="42" spans="1:20" ht="12.75">
      <c r="A42" s="79">
        <v>2</v>
      </c>
      <c r="B42" s="80" t="s">
        <v>43</v>
      </c>
      <c r="C42" s="115">
        <v>3</v>
      </c>
      <c r="D42" s="116" t="s">
        <v>44</v>
      </c>
      <c r="E42" s="115">
        <v>39</v>
      </c>
      <c r="F42" s="117" t="s">
        <v>91</v>
      </c>
      <c r="G42" s="118" t="s">
        <v>92</v>
      </c>
      <c r="H42" s="149">
        <f>'Primary and Secondary Ed.'!Q44</f>
        <v>0.04105618750352175</v>
      </c>
      <c r="I42" s="149">
        <f>'Higher Education'!N44</f>
        <v>0.03949859250510096</v>
      </c>
      <c r="J42" s="149">
        <f>'Public Welfare'!L43</f>
        <v>0.03481988403054629</v>
      </c>
      <c r="K42" s="149">
        <f>'Health and Hospitals'!O44</f>
        <v>0.039044036423245373</v>
      </c>
      <c r="L42" s="149">
        <f>Highways!M43</f>
        <v>0.03686700856330746</v>
      </c>
      <c r="M42" s="149">
        <f>Police!N43</f>
        <v>0.036510296273686633</v>
      </c>
      <c r="N42" s="149">
        <f>Other!I42</f>
        <v>0.03970537932881009</v>
      </c>
      <c r="O42" s="149">
        <f>Other!I42</f>
        <v>0.03970537932881009</v>
      </c>
      <c r="P42" s="149">
        <f>Other!I42</f>
        <v>0.03970537932881009</v>
      </c>
      <c r="Q42" s="152">
        <f>Other!I42</f>
        <v>0.03970537932881009</v>
      </c>
      <c r="T42" s="22"/>
    </row>
    <row r="43" spans="1:20" ht="12.75">
      <c r="A43" s="79">
        <v>3</v>
      </c>
      <c r="B43" s="80" t="s">
        <v>10</v>
      </c>
      <c r="C43" s="115">
        <v>7</v>
      </c>
      <c r="D43" s="116" t="s">
        <v>21</v>
      </c>
      <c r="E43" s="115">
        <v>40</v>
      </c>
      <c r="F43" s="117" t="s">
        <v>93</v>
      </c>
      <c r="G43" s="118" t="s">
        <v>94</v>
      </c>
      <c r="H43" s="149">
        <f>'Primary and Secondary Ed.'!Q45</f>
        <v>0.013946200758536753</v>
      </c>
      <c r="I43" s="149">
        <f>'Higher Education'!N45</f>
        <v>0.012803168756018347</v>
      </c>
      <c r="J43" s="149">
        <f>'Public Welfare'!L44</f>
        <v>0.013528262555346612</v>
      </c>
      <c r="K43" s="149">
        <f>'Health and Hospitals'!O45</f>
        <v>0.013211203693508788</v>
      </c>
      <c r="L43" s="149">
        <f>Highways!M44</f>
        <v>0.018001154249110918</v>
      </c>
      <c r="M43" s="149">
        <f>Police!N44</f>
        <v>0.012137761929511692</v>
      </c>
      <c r="N43" s="149">
        <f>Other!I43</f>
        <v>0.012138083891228198</v>
      </c>
      <c r="O43" s="149">
        <f>Other!I43</f>
        <v>0.012138083891228198</v>
      </c>
      <c r="P43" s="149">
        <f>Other!I43</f>
        <v>0.012138083891228198</v>
      </c>
      <c r="Q43" s="152">
        <f>Other!I43</f>
        <v>0.012138083891228198</v>
      </c>
      <c r="T43" s="22"/>
    </row>
    <row r="44" spans="1:20" ht="12.75">
      <c r="A44" s="79">
        <v>4</v>
      </c>
      <c r="B44" s="80" t="s">
        <v>14</v>
      </c>
      <c r="C44" s="115">
        <v>9</v>
      </c>
      <c r="D44" s="116" t="s">
        <v>15</v>
      </c>
      <c r="E44" s="115">
        <v>41</v>
      </c>
      <c r="F44" s="117" t="s">
        <v>95</v>
      </c>
      <c r="G44" s="118" t="s">
        <v>96</v>
      </c>
      <c r="H44" s="149">
        <f>'Primary and Secondary Ed.'!Q46</f>
        <v>0.012987351376955088</v>
      </c>
      <c r="I44" s="149">
        <f>'Higher Education'!N46</f>
        <v>0.012244109605711003</v>
      </c>
      <c r="J44" s="149">
        <f>'Public Welfare'!L45</f>
        <v>0.01096404485399189</v>
      </c>
      <c r="K44" s="149">
        <f>'Health and Hospitals'!O46</f>
        <v>0.011917880703114484</v>
      </c>
      <c r="L44" s="149">
        <f>Highways!M45</f>
        <v>0.013004349757683376</v>
      </c>
      <c r="M44" s="149">
        <f>Police!N45</f>
        <v>0.009747925451687426</v>
      </c>
      <c r="N44" s="149">
        <f>Other!I44</f>
        <v>0.012260153686777332</v>
      </c>
      <c r="O44" s="149">
        <f>Other!I44</f>
        <v>0.012260153686777332</v>
      </c>
      <c r="P44" s="149">
        <f>Other!I44</f>
        <v>0.012260153686777332</v>
      </c>
      <c r="Q44" s="152">
        <f>Other!I44</f>
        <v>0.012260153686777332</v>
      </c>
      <c r="T44" s="22"/>
    </row>
    <row r="45" spans="1:20" ht="12.75">
      <c r="A45" s="79">
        <v>1</v>
      </c>
      <c r="B45" s="80" t="s">
        <v>28</v>
      </c>
      <c r="C45" s="115">
        <v>2</v>
      </c>
      <c r="D45" s="116" t="s">
        <v>80</v>
      </c>
      <c r="E45" s="115">
        <v>42</v>
      </c>
      <c r="F45" s="117" t="s">
        <v>97</v>
      </c>
      <c r="G45" s="118" t="s">
        <v>98</v>
      </c>
      <c r="H45" s="149">
        <f>'Primary and Secondary Ed.'!Q47</f>
        <v>0.04048571077528944</v>
      </c>
      <c r="I45" s="149">
        <f>'Higher Education'!N47</f>
        <v>0.041243496420130234</v>
      </c>
      <c r="J45" s="149">
        <f>'Public Welfare'!L46</f>
        <v>0.03759248026138996</v>
      </c>
      <c r="K45" s="149">
        <f>'Health and Hospitals'!O47</f>
        <v>0.04313878632365955</v>
      </c>
      <c r="L45" s="149">
        <f>Highways!M46</f>
        <v>0.035699759563296414</v>
      </c>
      <c r="M45" s="149">
        <f>Police!N46</f>
        <v>0.04136840396302828</v>
      </c>
      <c r="N45" s="149">
        <f>Other!I45</f>
        <v>0.04290001338557248</v>
      </c>
      <c r="O45" s="149">
        <f>Other!I45</f>
        <v>0.04290001338557248</v>
      </c>
      <c r="P45" s="149">
        <f>Other!I45</f>
        <v>0.04290001338557248</v>
      </c>
      <c r="Q45" s="152">
        <f>Other!I45</f>
        <v>0.04290001338557248</v>
      </c>
      <c r="T45" s="22"/>
    </row>
    <row r="46" spans="1:20" ht="12.75">
      <c r="A46" s="79">
        <v>1</v>
      </c>
      <c r="B46" s="80" t="s">
        <v>28</v>
      </c>
      <c r="C46" s="115">
        <v>1</v>
      </c>
      <c r="D46" s="116" t="s">
        <v>29</v>
      </c>
      <c r="E46" s="115">
        <v>44</v>
      </c>
      <c r="F46" s="117" t="s">
        <v>99</v>
      </c>
      <c r="G46" s="118" t="s">
        <v>100</v>
      </c>
      <c r="H46" s="149">
        <f>'Primary and Secondary Ed.'!Q48</f>
        <v>0.0034830479643269095</v>
      </c>
      <c r="I46" s="149">
        <f>'Higher Education'!N48</f>
        <v>0.003914633849618889</v>
      </c>
      <c r="J46" s="149">
        <f>'Public Welfare'!L47</f>
        <v>0.0034886547812043116</v>
      </c>
      <c r="K46" s="149">
        <f>'Health and Hospitals'!O48</f>
        <v>0.004089026687424969</v>
      </c>
      <c r="L46" s="149">
        <f>Highways!M47</f>
        <v>0.0026352508075743334</v>
      </c>
      <c r="M46" s="149">
        <f>Police!N47</f>
        <v>0.0034192794552950247</v>
      </c>
      <c r="N46" s="149">
        <f>Other!I46</f>
        <v>0.003719499380076477</v>
      </c>
      <c r="O46" s="149">
        <f>Other!I46</f>
        <v>0.003719499380076477</v>
      </c>
      <c r="P46" s="149">
        <f>Other!I46</f>
        <v>0.003719499380076477</v>
      </c>
      <c r="Q46" s="152">
        <f>Other!I46</f>
        <v>0.003719499380076477</v>
      </c>
      <c r="T46" s="22"/>
    </row>
    <row r="47" spans="1:20" ht="12.75">
      <c r="A47" s="79">
        <v>3</v>
      </c>
      <c r="B47" s="80" t="s">
        <v>10</v>
      </c>
      <c r="C47" s="115">
        <v>5</v>
      </c>
      <c r="D47" s="116" t="s">
        <v>32</v>
      </c>
      <c r="E47" s="115">
        <v>45</v>
      </c>
      <c r="F47" s="117" t="s">
        <v>101</v>
      </c>
      <c r="G47" s="118" t="s">
        <v>102</v>
      </c>
      <c r="H47" s="149">
        <f>'Primary and Secondary Ed.'!Q49</f>
        <v>0.015759290723483824</v>
      </c>
      <c r="I47" s="149">
        <f>'Higher Education'!N49</f>
        <v>0.014560789833166242</v>
      </c>
      <c r="J47" s="149">
        <f>'Public Welfare'!L48</f>
        <v>0.01824033829238744</v>
      </c>
      <c r="K47" s="149">
        <f>'Health and Hospitals'!O49</f>
        <v>0.017162219413128694</v>
      </c>
      <c r="L47" s="149">
        <f>Highways!M48</f>
        <v>0.01669807963235593</v>
      </c>
      <c r="M47" s="149">
        <f>Police!N48</f>
        <v>0.01554910749286653</v>
      </c>
      <c r="N47" s="149">
        <f>Other!I47</f>
        <v>0.014287343954270846</v>
      </c>
      <c r="O47" s="149">
        <f>Other!I47</f>
        <v>0.014287343954270846</v>
      </c>
      <c r="P47" s="149">
        <f>Other!I47</f>
        <v>0.014287343954270846</v>
      </c>
      <c r="Q47" s="152">
        <f>Other!I47</f>
        <v>0.014287343954270846</v>
      </c>
      <c r="T47" s="22"/>
    </row>
    <row r="48" spans="1:20" ht="12.75">
      <c r="A48" s="79">
        <v>2</v>
      </c>
      <c r="B48" s="80" t="s">
        <v>43</v>
      </c>
      <c r="C48" s="115">
        <v>4</v>
      </c>
      <c r="D48" s="116" t="s">
        <v>49</v>
      </c>
      <c r="E48" s="115">
        <v>46</v>
      </c>
      <c r="F48" s="117" t="s">
        <v>103</v>
      </c>
      <c r="G48" s="118" t="s">
        <v>104</v>
      </c>
      <c r="H48" s="149">
        <f>'Primary and Secondary Ed.'!Q50</f>
        <v>0.0029445924821208595</v>
      </c>
      <c r="I48" s="149">
        <f>'Higher Education'!N50</f>
        <v>0.0028147650181344665</v>
      </c>
      <c r="J48" s="149">
        <f>'Public Welfare'!L49</f>
        <v>0.002430529697330703</v>
      </c>
      <c r="K48" s="149">
        <f>'Health and Hospitals'!O50</f>
        <v>0.002618791148609591</v>
      </c>
      <c r="L48" s="149">
        <f>Highways!M49</f>
        <v>0.006080086651735632</v>
      </c>
      <c r="M48" s="149">
        <f>Police!N49</f>
        <v>0.002051903069189094</v>
      </c>
      <c r="N48" s="149">
        <f>Other!I48</f>
        <v>0.0026461864357163667</v>
      </c>
      <c r="O48" s="149">
        <f>Other!I48</f>
        <v>0.0026461864357163667</v>
      </c>
      <c r="P48" s="149">
        <f>Other!I48</f>
        <v>0.0026461864357163667</v>
      </c>
      <c r="Q48" s="152">
        <f>Other!I48</f>
        <v>0.0026461864357163667</v>
      </c>
      <c r="T48" s="22"/>
    </row>
    <row r="49" spans="1:20" ht="12.75">
      <c r="A49" s="79">
        <v>3</v>
      </c>
      <c r="B49" s="80" t="s">
        <v>10</v>
      </c>
      <c r="C49" s="115">
        <v>6</v>
      </c>
      <c r="D49" s="116" t="s">
        <v>11</v>
      </c>
      <c r="E49" s="115">
        <v>47</v>
      </c>
      <c r="F49" s="117" t="s">
        <v>105</v>
      </c>
      <c r="G49" s="118" t="s">
        <v>106</v>
      </c>
      <c r="H49" s="149">
        <f>'Primary and Secondary Ed.'!Q51</f>
        <v>0.02122879994947064</v>
      </c>
      <c r="I49" s="149">
        <f>'Higher Education'!N51</f>
        <v>0.02027851964716168</v>
      </c>
      <c r="J49" s="149">
        <f>'Public Welfare'!L50</f>
        <v>0.025053370871262876</v>
      </c>
      <c r="K49" s="149">
        <f>'Health and Hospitals'!O51</f>
        <v>0.02459755889541386</v>
      </c>
      <c r="L49" s="149">
        <f>Highways!M50</f>
        <v>0.02382781374227945</v>
      </c>
      <c r="M49" s="149">
        <f>Police!N50</f>
        <v>0.022254497367977844</v>
      </c>
      <c r="N49" s="149">
        <f>Other!I49</f>
        <v>0.020155772820691645</v>
      </c>
      <c r="O49" s="149">
        <f>Other!I49</f>
        <v>0.020155772820691645</v>
      </c>
      <c r="P49" s="149">
        <f>Other!I49</f>
        <v>0.020155772820691645</v>
      </c>
      <c r="Q49" s="152">
        <f>Other!I49</f>
        <v>0.020155772820691645</v>
      </c>
      <c r="T49" s="22"/>
    </row>
    <row r="50" spans="1:20" ht="12.75">
      <c r="A50" s="79">
        <v>3</v>
      </c>
      <c r="B50" s="80" t="s">
        <v>10</v>
      </c>
      <c r="C50" s="115">
        <v>7</v>
      </c>
      <c r="D50" s="116" t="s">
        <v>21</v>
      </c>
      <c r="E50" s="115">
        <v>48</v>
      </c>
      <c r="F50" s="117" t="s">
        <v>107</v>
      </c>
      <c r="G50" s="118" t="s">
        <v>108</v>
      </c>
      <c r="H50" s="149">
        <f>'Primary and Secondary Ed.'!Q52</f>
        <v>0.09593866699962988</v>
      </c>
      <c r="I50" s="149">
        <f>'Higher Education'!N52</f>
        <v>0.08020909760014744</v>
      </c>
      <c r="J50" s="149">
        <f>'Public Welfare'!L51</f>
        <v>0.09256714433019975</v>
      </c>
      <c r="K50" s="149">
        <f>'Health and Hospitals'!O52</f>
        <v>0.06862668323071737</v>
      </c>
      <c r="L50" s="149">
        <f>Highways!M51</f>
        <v>0.07738431123227414</v>
      </c>
      <c r="M50" s="149">
        <f>Police!N51</f>
        <v>0.08004878814462749</v>
      </c>
      <c r="N50" s="149">
        <f>Other!I50</f>
        <v>0.07559147731097096</v>
      </c>
      <c r="O50" s="149">
        <f>Other!I50</f>
        <v>0.07559147731097096</v>
      </c>
      <c r="P50" s="149">
        <f>Other!I50</f>
        <v>0.07559147731097096</v>
      </c>
      <c r="Q50" s="152">
        <f>Other!I50</f>
        <v>0.07559147731097096</v>
      </c>
      <c r="T50" s="22"/>
    </row>
    <row r="51" spans="1:20" ht="12.75">
      <c r="A51" s="79">
        <v>4</v>
      </c>
      <c r="B51" s="80" t="s">
        <v>14</v>
      </c>
      <c r="C51" s="115">
        <v>8</v>
      </c>
      <c r="D51" s="116" t="s">
        <v>18</v>
      </c>
      <c r="E51" s="115">
        <v>49</v>
      </c>
      <c r="F51" s="117" t="s">
        <v>109</v>
      </c>
      <c r="G51" s="118" t="s">
        <v>110</v>
      </c>
      <c r="H51" s="149">
        <f>'Primary and Secondary Ed.'!Q53</f>
        <v>0.011089855188678626</v>
      </c>
      <c r="I51" s="149">
        <f>'Higher Education'!N53</f>
        <v>0.010873226591392745</v>
      </c>
      <c r="J51" s="149">
        <f>'Public Welfare'!L52</f>
        <v>0.005977065934699058</v>
      </c>
      <c r="K51" s="149">
        <f>'Health and Hospitals'!O53</f>
        <v>0.006414216134924755</v>
      </c>
      <c r="L51" s="149">
        <f>Highways!M52</f>
        <v>0.00891134851096337</v>
      </c>
      <c r="M51" s="149">
        <f>Police!N52</f>
        <v>0.007627650291275289</v>
      </c>
      <c r="N51" s="149">
        <f>Other!I51</f>
        <v>0.00807213665155459</v>
      </c>
      <c r="O51" s="149">
        <f>Other!I51</f>
        <v>0.00807213665155459</v>
      </c>
      <c r="P51" s="149">
        <f>Other!I51</f>
        <v>0.00807213665155459</v>
      </c>
      <c r="Q51" s="152">
        <f>Other!I51</f>
        <v>0.00807213665155459</v>
      </c>
      <c r="T51" s="22"/>
    </row>
    <row r="52" spans="1:20" ht="12.75">
      <c r="A52" s="79">
        <v>1</v>
      </c>
      <c r="B52" s="80" t="s">
        <v>28</v>
      </c>
      <c r="C52" s="115">
        <v>1</v>
      </c>
      <c r="D52" s="116" t="s">
        <v>29</v>
      </c>
      <c r="E52" s="115">
        <v>50</v>
      </c>
      <c r="F52" s="117" t="s">
        <v>111</v>
      </c>
      <c r="G52" s="118" t="s">
        <v>112</v>
      </c>
      <c r="H52" s="149">
        <f>'Primary and Secondary Ed.'!Q54</f>
        <v>0.0020775389897186255</v>
      </c>
      <c r="I52" s="149">
        <f>'Higher Education'!N54</f>
        <v>0.0021511361943323927</v>
      </c>
      <c r="J52" s="149">
        <f>'Public Welfare'!L53</f>
        <v>0.0018351453496537051</v>
      </c>
      <c r="K52" s="149">
        <f>'Health and Hospitals'!O54</f>
        <v>0.0023070429419456543</v>
      </c>
      <c r="L52" s="149">
        <f>Highways!M53</f>
        <v>0.0034492810302558575</v>
      </c>
      <c r="M52" s="149">
        <f>Police!N53</f>
        <v>0.001660158468556593</v>
      </c>
      <c r="N52" s="149">
        <f>Other!I52</f>
        <v>0.0021452687843797375</v>
      </c>
      <c r="O52" s="149">
        <f>Other!I52</f>
        <v>0.0021452687843797375</v>
      </c>
      <c r="P52" s="149">
        <f>Other!I52</f>
        <v>0.0021452687843797375</v>
      </c>
      <c r="Q52" s="152">
        <f>Other!I52</f>
        <v>0.0021452687843797375</v>
      </c>
      <c r="T52" s="22"/>
    </row>
    <row r="53" spans="1:20" ht="12.75">
      <c r="A53" s="79">
        <v>3</v>
      </c>
      <c r="B53" s="80" t="s">
        <v>10</v>
      </c>
      <c r="C53" s="115">
        <v>5</v>
      </c>
      <c r="D53" s="116" t="s">
        <v>32</v>
      </c>
      <c r="E53" s="115">
        <v>51</v>
      </c>
      <c r="F53" s="117" t="s">
        <v>113</v>
      </c>
      <c r="G53" s="118" t="s">
        <v>114</v>
      </c>
      <c r="H53" s="149">
        <f>'Primary and Secondary Ed.'!Q55</f>
        <v>0.026142569982258904</v>
      </c>
      <c r="I53" s="149">
        <f>'Higher Education'!N55</f>
        <v>0.023748840572654844</v>
      </c>
      <c r="J53" s="149">
        <f>'Public Welfare'!L54</f>
        <v>0.01966129724896723</v>
      </c>
      <c r="K53" s="149">
        <f>'Health and Hospitals'!O55</f>
        <v>0.02427325049198703</v>
      </c>
      <c r="L53" s="149">
        <f>Highways!M54</f>
        <v>0.02540192607122927</v>
      </c>
      <c r="M53" s="149">
        <f>Police!N54</f>
        <v>0.02477530628896261</v>
      </c>
      <c r="N53" s="149">
        <f>Other!I53</f>
        <v>0.025310246492357656</v>
      </c>
      <c r="O53" s="149">
        <f>Other!I53</f>
        <v>0.025310246492357656</v>
      </c>
      <c r="P53" s="149">
        <f>Other!I53</f>
        <v>0.025310246492357656</v>
      </c>
      <c r="Q53" s="152">
        <f>Other!I53</f>
        <v>0.025310246492357656</v>
      </c>
      <c r="T53" s="22"/>
    </row>
    <row r="54" spans="1:20" ht="12.75">
      <c r="A54" s="79">
        <v>4</v>
      </c>
      <c r="B54" s="80" t="s">
        <v>14</v>
      </c>
      <c r="C54" s="115">
        <v>9</v>
      </c>
      <c r="D54" s="116" t="s">
        <v>15</v>
      </c>
      <c r="E54" s="115">
        <v>53</v>
      </c>
      <c r="F54" s="117" t="s">
        <v>115</v>
      </c>
      <c r="G54" s="118" t="s">
        <v>116</v>
      </c>
      <c r="H54" s="149">
        <f>'Primary and Secondary Ed.'!Q56</f>
        <v>0.02289575360656512</v>
      </c>
      <c r="I54" s="149">
        <f>'Higher Education'!N56</f>
        <v>0.020684811733097757</v>
      </c>
      <c r="J54" s="149">
        <f>'Public Welfare'!L55</f>
        <v>0.01844237408848831</v>
      </c>
      <c r="K54" s="149">
        <f>'Health and Hospitals'!O56</f>
        <v>0.019798270920717648</v>
      </c>
      <c r="L54" s="149">
        <f>Highways!M55</f>
        <v>0.01948903274853102</v>
      </c>
      <c r="M54" s="149">
        <f>Police!N55</f>
        <v>0.017928656388956462</v>
      </c>
      <c r="N54" s="149">
        <f>Other!I54</f>
        <v>0.0211121799255059</v>
      </c>
      <c r="O54" s="149">
        <f>Other!I54</f>
        <v>0.0211121799255059</v>
      </c>
      <c r="P54" s="149">
        <f>Other!I54</f>
        <v>0.0211121799255059</v>
      </c>
      <c r="Q54" s="152">
        <f>Other!I54</f>
        <v>0.0211121799255059</v>
      </c>
      <c r="T54" s="22"/>
    </row>
    <row r="55" spans="1:20" ht="12.75">
      <c r="A55" s="79">
        <v>3</v>
      </c>
      <c r="B55" s="80" t="s">
        <v>10</v>
      </c>
      <c r="C55" s="115">
        <v>5</v>
      </c>
      <c r="D55" s="116" t="s">
        <v>32</v>
      </c>
      <c r="E55" s="115">
        <v>54</v>
      </c>
      <c r="F55" s="117" t="s">
        <v>117</v>
      </c>
      <c r="G55" s="118" t="s">
        <v>118</v>
      </c>
      <c r="H55" s="149">
        <f>'Primary and Secondary Ed.'!Q57</f>
        <v>0.006395168505479717</v>
      </c>
      <c r="I55" s="149">
        <f>'Higher Education'!N57</f>
        <v>0.006293700269194004</v>
      </c>
      <c r="J55" s="149">
        <f>'Public Welfare'!L56</f>
        <v>0.009005740056151963</v>
      </c>
      <c r="K55" s="149">
        <f>'Health and Hospitals'!O57</f>
        <v>0.009115950841264063</v>
      </c>
      <c r="L55" s="149">
        <f>Highways!M56</f>
        <v>0.00743139901348523</v>
      </c>
      <c r="M55" s="149">
        <f>Police!N56</f>
        <v>0.005173816175310041</v>
      </c>
      <c r="N55" s="149">
        <f>Other!I55</f>
        <v>0.0062817576117207355</v>
      </c>
      <c r="O55" s="149">
        <f>Other!I55</f>
        <v>0.0062817576117207355</v>
      </c>
      <c r="P55" s="149">
        <f>Other!I55</f>
        <v>0.0062817576117207355</v>
      </c>
      <c r="Q55" s="152">
        <f>Other!I55</f>
        <v>0.0062817576117207355</v>
      </c>
      <c r="T55" s="22"/>
    </row>
    <row r="56" spans="1:20" ht="12.75">
      <c r="A56" s="79">
        <v>2</v>
      </c>
      <c r="B56" s="80" t="s">
        <v>43</v>
      </c>
      <c r="C56" s="115">
        <v>3</v>
      </c>
      <c r="D56" s="116" t="s">
        <v>44</v>
      </c>
      <c r="E56" s="115">
        <v>55</v>
      </c>
      <c r="F56" s="117" t="s">
        <v>119</v>
      </c>
      <c r="G56" s="118" t="s">
        <v>120</v>
      </c>
      <c r="H56" s="149">
        <f>'Primary and Secondary Ed.'!Q58</f>
        <v>0.019046753739761214</v>
      </c>
      <c r="I56" s="149">
        <f>'Higher Education'!N58</f>
        <v>0.019512369383259863</v>
      </c>
      <c r="J56" s="149">
        <f>'Public Welfare'!L57</f>
        <v>0.014967745203266072</v>
      </c>
      <c r="K56" s="149">
        <f>'Health and Hospitals'!O58</f>
        <v>0.01746659243171941</v>
      </c>
      <c r="L56" s="149">
        <f>Highways!M57</f>
        <v>0.0219174736865607</v>
      </c>
      <c r="M56" s="149">
        <f>Police!N57</f>
        <v>0.01648738271959092</v>
      </c>
      <c r="N56" s="149">
        <f>Other!I56</f>
        <v>0.01893114274236762</v>
      </c>
      <c r="O56" s="149">
        <f>Other!I56</f>
        <v>0.01893114274236762</v>
      </c>
      <c r="P56" s="149">
        <f>Other!I56</f>
        <v>0.01893114274236762</v>
      </c>
      <c r="Q56" s="152">
        <f>Other!I56</f>
        <v>0.01893114274236762</v>
      </c>
      <c r="T56" s="22"/>
    </row>
    <row r="57" spans="1:20" ht="12.75">
      <c r="A57" s="86">
        <v>4</v>
      </c>
      <c r="B57" s="87" t="s">
        <v>14</v>
      </c>
      <c r="C57" s="119">
        <v>8</v>
      </c>
      <c r="D57" s="120" t="s">
        <v>18</v>
      </c>
      <c r="E57" s="119">
        <v>56</v>
      </c>
      <c r="F57" s="121" t="s">
        <v>121</v>
      </c>
      <c r="G57" s="122" t="s">
        <v>122</v>
      </c>
      <c r="H57" s="153">
        <f>'Primary and Secondary Ed.'!Q59</f>
        <v>0.0019532245752791125</v>
      </c>
      <c r="I57" s="153">
        <f>'Higher Education'!N59</f>
        <v>0.0018005805085916486</v>
      </c>
      <c r="J57" s="153">
        <f>'Public Welfare'!L58</f>
        <v>0.0011967130653508888</v>
      </c>
      <c r="K57" s="153">
        <f>'Health and Hospitals'!O59</f>
        <v>0.0017089053827975796</v>
      </c>
      <c r="L57" s="153">
        <f>Highways!M58</f>
        <v>0.003786570872572341</v>
      </c>
      <c r="M57" s="153">
        <f>Police!N58</f>
        <v>0.0014724280722018493</v>
      </c>
      <c r="N57" s="153">
        <f>Other!I57</f>
        <v>0.0017370657177811677</v>
      </c>
      <c r="O57" s="153">
        <f>Other!I57</f>
        <v>0.0017370657177811677</v>
      </c>
      <c r="P57" s="153">
        <f>Other!I57</f>
        <v>0.0017370657177811677</v>
      </c>
      <c r="Q57" s="154">
        <f>Other!I57</f>
        <v>0.0017370657177811677</v>
      </c>
      <c r="T57" s="22"/>
    </row>
    <row r="59" ht="12.75">
      <c r="B59" s="17"/>
    </row>
    <row r="63" ht="12.75">
      <c r="A63" s="2"/>
    </row>
    <row r="65" ht="12.75">
      <c r="A65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7.57421875" style="0" customWidth="1"/>
    <col min="4" max="4" width="14.8515625" style="0" customWidth="1"/>
    <col min="5" max="6" width="8.140625" style="0" customWidth="1"/>
    <col min="7" max="7" width="12.00390625" style="0" customWidth="1"/>
    <col min="8" max="8" width="13.28125" style="0" customWidth="1"/>
    <col min="9" max="10" width="13.421875" style="0" customWidth="1"/>
    <col min="11" max="12" width="13.421875" style="21" customWidth="1"/>
    <col min="13" max="15" width="13.421875" style="20" customWidth="1"/>
    <col min="16" max="16" width="14.8515625" style="20" customWidth="1"/>
    <col min="17" max="17" width="16.28125" style="0" customWidth="1"/>
    <col min="18" max="18" width="14.00390625" style="0" bestFit="1" customWidth="1"/>
    <col min="19" max="19" width="11.28125" style="0" bestFit="1" customWidth="1"/>
  </cols>
  <sheetData>
    <row r="1" spans="1:13" ht="12.75">
      <c r="A1" s="94" t="s">
        <v>217</v>
      </c>
      <c r="B1" s="95"/>
      <c r="C1" s="95"/>
      <c r="D1" s="95"/>
      <c r="E1" s="95"/>
      <c r="F1" s="95"/>
      <c r="G1" s="96"/>
      <c r="H1" s="96"/>
      <c r="I1" s="96"/>
      <c r="J1" s="96"/>
      <c r="K1" s="181"/>
      <c r="L1" s="181"/>
      <c r="M1" s="182"/>
    </row>
    <row r="2" spans="1:15" ht="13.5" thickBot="1">
      <c r="A2" s="168"/>
      <c r="B2" s="168"/>
      <c r="C2" s="168"/>
      <c r="D2" s="168"/>
      <c r="E2" s="168"/>
      <c r="F2" s="169"/>
      <c r="M2" s="238" t="s">
        <v>296</v>
      </c>
      <c r="N2" s="238" t="s">
        <v>294</v>
      </c>
      <c r="O2" s="238" t="s">
        <v>295</v>
      </c>
    </row>
    <row r="3" spans="1:17" ht="12.75" customHeight="1" thickTop="1">
      <c r="A3" s="54" t="s">
        <v>1</v>
      </c>
      <c r="B3" s="54"/>
      <c r="C3" s="54"/>
      <c r="D3" s="54"/>
      <c r="E3" s="54"/>
      <c r="F3" s="57"/>
      <c r="G3" s="56"/>
      <c r="H3" s="161"/>
      <c r="I3" s="161"/>
      <c r="J3" s="161"/>
      <c r="K3" s="162"/>
      <c r="L3" s="162"/>
      <c r="M3" s="157"/>
      <c r="N3" s="157" t="s">
        <v>211</v>
      </c>
      <c r="O3" s="157" t="s">
        <v>208</v>
      </c>
      <c r="P3" s="157" t="s">
        <v>207</v>
      </c>
      <c r="Q3" s="155" t="s">
        <v>196</v>
      </c>
    </row>
    <row r="4" spans="1:17" s="19" customFormat="1" ht="12.75">
      <c r="A4" s="171"/>
      <c r="B4" s="172"/>
      <c r="C4" s="172"/>
      <c r="D4" s="172"/>
      <c r="E4" s="172"/>
      <c r="F4" s="50"/>
      <c r="G4" s="170"/>
      <c r="H4" s="163">
        <v>2002</v>
      </c>
      <c r="I4" s="163">
        <v>2002</v>
      </c>
      <c r="J4" s="62"/>
      <c r="K4" s="164" t="s">
        <v>191</v>
      </c>
      <c r="L4" s="164" t="s">
        <v>176</v>
      </c>
      <c r="M4" s="158" t="s">
        <v>216</v>
      </c>
      <c r="N4" s="158" t="s">
        <v>200</v>
      </c>
      <c r="O4" s="158" t="s">
        <v>200</v>
      </c>
      <c r="P4" s="158" t="s">
        <v>293</v>
      </c>
      <c r="Q4" s="156" t="s">
        <v>175</v>
      </c>
    </row>
    <row r="5" spans="1:17" s="19" customFormat="1" ht="12.75">
      <c r="A5" s="52"/>
      <c r="B5" s="50"/>
      <c r="C5" s="50"/>
      <c r="D5" s="50"/>
      <c r="E5" s="50"/>
      <c r="F5" s="50"/>
      <c r="G5" s="170"/>
      <c r="H5" s="165" t="s">
        <v>191</v>
      </c>
      <c r="I5" s="165" t="s">
        <v>176</v>
      </c>
      <c r="J5" s="62" t="s">
        <v>205</v>
      </c>
      <c r="K5" s="164" t="s">
        <v>205</v>
      </c>
      <c r="L5" s="164" t="s">
        <v>205</v>
      </c>
      <c r="M5" s="158" t="s">
        <v>213</v>
      </c>
      <c r="N5" s="158" t="s">
        <v>212</v>
      </c>
      <c r="O5" s="158" t="s">
        <v>209</v>
      </c>
      <c r="P5" s="158" t="s">
        <v>297</v>
      </c>
      <c r="Q5" s="156" t="s">
        <v>197</v>
      </c>
    </row>
    <row r="6" spans="1:17" s="19" customFormat="1" ht="12.75">
      <c r="A6" s="52" t="s">
        <v>155</v>
      </c>
      <c r="B6" s="50" t="s">
        <v>155</v>
      </c>
      <c r="C6" s="50" t="s">
        <v>155</v>
      </c>
      <c r="D6" s="50"/>
      <c r="E6" s="50" t="s">
        <v>156</v>
      </c>
      <c r="F6" s="50"/>
      <c r="G6" s="50"/>
      <c r="H6" s="165" t="s">
        <v>200</v>
      </c>
      <c r="I6" s="165" t="s">
        <v>200</v>
      </c>
      <c r="J6" s="62" t="s">
        <v>204</v>
      </c>
      <c r="K6" s="164" t="s">
        <v>204</v>
      </c>
      <c r="L6" s="164" t="s">
        <v>204</v>
      </c>
      <c r="M6" s="158" t="s">
        <v>214</v>
      </c>
      <c r="N6" s="158" t="s">
        <v>210</v>
      </c>
      <c r="O6" s="158" t="s">
        <v>210</v>
      </c>
      <c r="P6" s="158" t="s">
        <v>298</v>
      </c>
      <c r="Q6" s="156" t="s">
        <v>198</v>
      </c>
    </row>
    <row r="7" spans="1:17" s="19" customFormat="1" ht="12.75">
      <c r="A7" s="53" t="s">
        <v>159</v>
      </c>
      <c r="B7" s="51" t="s">
        <v>157</v>
      </c>
      <c r="C7" s="51" t="s">
        <v>158</v>
      </c>
      <c r="D7" s="51" t="s">
        <v>4</v>
      </c>
      <c r="E7" s="51" t="s">
        <v>5</v>
      </c>
      <c r="F7" s="51" t="s">
        <v>5</v>
      </c>
      <c r="G7" s="173" t="s">
        <v>6</v>
      </c>
      <c r="H7" s="166" t="s">
        <v>202</v>
      </c>
      <c r="I7" s="166" t="s">
        <v>201</v>
      </c>
      <c r="J7" s="66" t="s">
        <v>203</v>
      </c>
      <c r="K7" s="167" t="s">
        <v>206</v>
      </c>
      <c r="L7" s="167" t="s">
        <v>206</v>
      </c>
      <c r="M7" s="159" t="s">
        <v>215</v>
      </c>
      <c r="N7" s="159" t="s">
        <v>204</v>
      </c>
      <c r="O7" s="159" t="s">
        <v>204</v>
      </c>
      <c r="P7" s="159"/>
      <c r="Q7" s="160" t="s">
        <v>199</v>
      </c>
    </row>
    <row r="8" spans="1:17" s="19" customFormat="1" ht="12.75">
      <c r="A8" s="171"/>
      <c r="B8" s="172"/>
      <c r="C8" s="172"/>
      <c r="D8" s="172"/>
      <c r="E8" s="172"/>
      <c r="F8" s="172"/>
      <c r="G8" s="174"/>
      <c r="H8" s="175"/>
      <c r="I8" s="175"/>
      <c r="J8" s="176"/>
      <c r="K8" s="177"/>
      <c r="L8" s="177"/>
      <c r="M8" s="178"/>
      <c r="N8" s="178"/>
      <c r="O8" s="178"/>
      <c r="P8" s="178"/>
      <c r="Q8" s="179"/>
    </row>
    <row r="9" spans="1:18" ht="12.75">
      <c r="A9" s="74"/>
      <c r="B9" s="75"/>
      <c r="C9" s="75"/>
      <c r="D9" s="75"/>
      <c r="E9" s="75">
        <v>0</v>
      </c>
      <c r="F9" s="75" t="s">
        <v>8</v>
      </c>
      <c r="G9" s="114" t="s">
        <v>9</v>
      </c>
      <c r="H9" s="69">
        <f>SUM(H10:H59)</f>
        <v>44548716</v>
      </c>
      <c r="I9" s="69">
        <f>SUM(I10:I59)</f>
        <v>16329466</v>
      </c>
      <c r="J9" s="69">
        <f>SUM(J10:J59)</f>
        <v>5321476</v>
      </c>
      <c r="K9" s="69">
        <f>SUM(K10:K59)</f>
        <v>3890373.1582650337</v>
      </c>
      <c r="L9" s="69">
        <f>SUM(L10:L59)</f>
        <v>1431102.8417349677</v>
      </c>
      <c r="M9" s="180">
        <v>0.1646</v>
      </c>
      <c r="N9" s="69">
        <f>SUM(N10:N59)</f>
        <v>40658342.841734976</v>
      </c>
      <c r="O9" s="69">
        <f>SUM(O10:O59)</f>
        <v>14898363.158265032</v>
      </c>
      <c r="P9" s="69">
        <f>(1.5*(M9/100)+(1-M9/100))*(0.85*N9+O9)</f>
        <v>49498658.470353946</v>
      </c>
      <c r="Q9" s="152">
        <f>SUM(Q10:Q59)</f>
        <v>1.0814475952892995</v>
      </c>
      <c r="R9" s="38"/>
    </row>
    <row r="10" spans="1:19" ht="12.75">
      <c r="A10" s="79">
        <v>3</v>
      </c>
      <c r="B10" s="80" t="s">
        <v>10</v>
      </c>
      <c r="C10" s="115">
        <v>6</v>
      </c>
      <c r="D10" s="116" t="s">
        <v>11</v>
      </c>
      <c r="E10" s="115">
        <v>1</v>
      </c>
      <c r="F10" s="117" t="s">
        <v>12</v>
      </c>
      <c r="G10" s="118" t="s">
        <v>13</v>
      </c>
      <c r="H10" s="69">
        <v>677996</v>
      </c>
      <c r="I10" s="69">
        <v>253637</v>
      </c>
      <c r="J10" s="69">
        <v>76634</v>
      </c>
      <c r="K10" s="69">
        <v>55770.40043021233</v>
      </c>
      <c r="L10" s="69">
        <v>20863.599569787675</v>
      </c>
      <c r="M10" s="110">
        <v>21.15</v>
      </c>
      <c r="N10" s="69">
        <f>H10-K10</f>
        <v>622225.5995697876</v>
      </c>
      <c r="O10" s="69">
        <f>I10-L10</f>
        <v>232773.40043021232</v>
      </c>
      <c r="P10" s="69">
        <f aca="true" t="shared" si="0" ref="P10:P58">(1.5*(M10/100)+(1-M10/100))*(0.85*N10+O10)</f>
        <v>842211.2507413559</v>
      </c>
      <c r="Q10" s="152">
        <f>P10/$P$9</f>
        <v>0.01701482983111105</v>
      </c>
      <c r="R10" s="38"/>
      <c r="S10" s="39"/>
    </row>
    <row r="11" spans="1:19" ht="12.75">
      <c r="A11" s="79">
        <v>4</v>
      </c>
      <c r="B11" s="80" t="s">
        <v>14</v>
      </c>
      <c r="C11" s="115">
        <v>9</v>
      </c>
      <c r="D11" s="116" t="s">
        <v>15</v>
      </c>
      <c r="E11" s="115">
        <v>2</v>
      </c>
      <c r="F11" s="117" t="s">
        <v>16</v>
      </c>
      <c r="G11" s="118" t="s">
        <v>17</v>
      </c>
      <c r="H11" s="69">
        <v>115282</v>
      </c>
      <c r="I11" s="69">
        <v>45248</v>
      </c>
      <c r="J11" s="69">
        <v>6747</v>
      </c>
      <c r="K11" s="69">
        <v>4845.247953653523</v>
      </c>
      <c r="L11" s="69">
        <v>1901.7520463464775</v>
      </c>
      <c r="M11" s="110">
        <v>11.9</v>
      </c>
      <c r="N11" s="69">
        <f aca="true" t="shared" si="1" ref="N11:N59">H11-K11</f>
        <v>110436.75204634648</v>
      </c>
      <c r="O11" s="69">
        <f aca="true" t="shared" si="2" ref="O11:O59">I11-L11</f>
        <v>43346.247953653525</v>
      </c>
      <c r="P11" s="69">
        <f t="shared" si="0"/>
        <v>145381.9276810344</v>
      </c>
      <c r="Q11" s="152">
        <f>P11/$P$9</f>
        <v>0.0029370882398380045</v>
      </c>
      <c r="S11" s="39"/>
    </row>
    <row r="12" spans="1:19" ht="12.75">
      <c r="A12" s="79">
        <v>4</v>
      </c>
      <c r="B12" s="80" t="s">
        <v>14</v>
      </c>
      <c r="C12" s="115">
        <v>8</v>
      </c>
      <c r="D12" s="116" t="s">
        <v>18</v>
      </c>
      <c r="E12" s="115">
        <v>4</v>
      </c>
      <c r="F12" s="117" t="s">
        <v>19</v>
      </c>
      <c r="G12" s="118" t="s">
        <v>20</v>
      </c>
      <c r="H12" s="69">
        <v>907420</v>
      </c>
      <c r="I12" s="69">
        <v>312939</v>
      </c>
      <c r="J12" s="69">
        <v>44360</v>
      </c>
      <c r="K12" s="69">
        <v>32984.680081844774</v>
      </c>
      <c r="L12" s="69">
        <v>11375.319918155232</v>
      </c>
      <c r="M12" s="110">
        <v>20.8</v>
      </c>
      <c r="N12" s="69">
        <f t="shared" si="1"/>
        <v>874435.3199181552</v>
      </c>
      <c r="O12" s="69">
        <f t="shared" si="2"/>
        <v>301563.6800818448</v>
      </c>
      <c r="P12" s="69">
        <f t="shared" si="0"/>
        <v>1153496.4070215537</v>
      </c>
      <c r="Q12" s="152">
        <f aca="true" t="shared" si="3" ref="Q12:Q59">P12/$P$9</f>
        <v>0.023303589282372434</v>
      </c>
      <c r="S12" s="39"/>
    </row>
    <row r="13" spans="1:19" ht="12.75">
      <c r="A13" s="79">
        <v>3</v>
      </c>
      <c r="B13" s="80" t="s">
        <v>10</v>
      </c>
      <c r="C13" s="115">
        <v>7</v>
      </c>
      <c r="D13" s="116" t="s">
        <v>21</v>
      </c>
      <c r="E13" s="115">
        <v>5</v>
      </c>
      <c r="F13" s="117" t="s">
        <v>22</v>
      </c>
      <c r="G13" s="118" t="s">
        <v>23</v>
      </c>
      <c r="H13" s="69">
        <v>414773</v>
      </c>
      <c r="I13" s="69">
        <v>155976</v>
      </c>
      <c r="J13" s="69">
        <v>29290</v>
      </c>
      <c r="K13" s="69">
        <v>21285.540876987958</v>
      </c>
      <c r="L13" s="69">
        <v>8004.459123012042</v>
      </c>
      <c r="M13" s="110">
        <v>29.75</v>
      </c>
      <c r="N13" s="69">
        <f t="shared" si="1"/>
        <v>393487.459123012</v>
      </c>
      <c r="O13" s="69">
        <f t="shared" si="2"/>
        <v>147971.54087698797</v>
      </c>
      <c r="P13" s="69">
        <f t="shared" si="0"/>
        <v>554198.2184498659</v>
      </c>
      <c r="Q13" s="152">
        <f t="shared" si="3"/>
        <v>0.011196227040815456</v>
      </c>
      <c r="S13" s="39"/>
    </row>
    <row r="14" spans="1:19" ht="12.75">
      <c r="A14" s="79">
        <v>4</v>
      </c>
      <c r="B14" s="80" t="s">
        <v>14</v>
      </c>
      <c r="C14" s="115">
        <v>9</v>
      </c>
      <c r="D14" s="116" t="s">
        <v>15</v>
      </c>
      <c r="E14" s="115">
        <v>6</v>
      </c>
      <c r="F14" s="117" t="s">
        <v>24</v>
      </c>
      <c r="G14" s="118" t="s">
        <v>25</v>
      </c>
      <c r="H14" s="69">
        <v>5825065</v>
      </c>
      <c r="I14" s="69">
        <v>2015933</v>
      </c>
      <c r="J14" s="69">
        <v>655502</v>
      </c>
      <c r="K14" s="69">
        <v>486971.39798148145</v>
      </c>
      <c r="L14" s="69">
        <v>168530.60201851858</v>
      </c>
      <c r="M14" s="110">
        <v>17.55</v>
      </c>
      <c r="N14" s="69">
        <f t="shared" si="1"/>
        <v>5338093.602018518</v>
      </c>
      <c r="O14" s="69">
        <f t="shared" si="2"/>
        <v>1847402.3979814814</v>
      </c>
      <c r="P14" s="69">
        <f t="shared" si="0"/>
        <v>6945046.576660654</v>
      </c>
      <c r="Q14" s="152">
        <f t="shared" si="3"/>
        <v>0.14030777381209686</v>
      </c>
      <c r="S14" s="39"/>
    </row>
    <row r="15" spans="1:19" ht="12.75">
      <c r="A15" s="79">
        <v>4</v>
      </c>
      <c r="B15" s="80" t="s">
        <v>14</v>
      </c>
      <c r="C15" s="115">
        <v>8</v>
      </c>
      <c r="D15" s="116" t="s">
        <v>18</v>
      </c>
      <c r="E15" s="115">
        <v>8</v>
      </c>
      <c r="F15" s="117" t="s">
        <v>26</v>
      </c>
      <c r="G15" s="118" t="s">
        <v>27</v>
      </c>
      <c r="H15" s="69">
        <v>693929</v>
      </c>
      <c r="I15" s="69">
        <v>254703</v>
      </c>
      <c r="J15" s="69">
        <v>54450</v>
      </c>
      <c r="K15" s="69">
        <v>39830.444313495645</v>
      </c>
      <c r="L15" s="69">
        <v>14619.555686504356</v>
      </c>
      <c r="M15" s="110">
        <v>11.55</v>
      </c>
      <c r="N15" s="69">
        <f t="shared" si="1"/>
        <v>654098.5556865043</v>
      </c>
      <c r="O15" s="69">
        <f t="shared" si="2"/>
        <v>240083.44431349565</v>
      </c>
      <c r="P15" s="69">
        <f t="shared" si="0"/>
        <v>842040.0984083901</v>
      </c>
      <c r="Q15" s="152">
        <f t="shared" si="3"/>
        <v>0.017011372114513167</v>
      </c>
      <c r="S15" s="39"/>
    </row>
    <row r="16" spans="1:19" ht="12.75">
      <c r="A16" s="79">
        <v>1</v>
      </c>
      <c r="B16" s="80" t="s">
        <v>28</v>
      </c>
      <c r="C16" s="115">
        <v>1</v>
      </c>
      <c r="D16" s="116" t="s">
        <v>29</v>
      </c>
      <c r="E16" s="115">
        <v>9</v>
      </c>
      <c r="F16" s="117" t="s">
        <v>30</v>
      </c>
      <c r="G16" s="118" t="s">
        <v>31</v>
      </c>
      <c r="H16" s="69">
        <v>523532</v>
      </c>
      <c r="I16" s="69">
        <v>188477</v>
      </c>
      <c r="J16" s="69">
        <v>71147</v>
      </c>
      <c r="K16" s="69">
        <v>52313.56795209049</v>
      </c>
      <c r="L16" s="69">
        <v>18833.432047909504</v>
      </c>
      <c r="M16" s="110">
        <v>10.15</v>
      </c>
      <c r="N16" s="69">
        <f t="shared" si="1"/>
        <v>471218.43204790953</v>
      </c>
      <c r="O16" s="69">
        <f t="shared" si="2"/>
        <v>169643.5679520905</v>
      </c>
      <c r="P16" s="69">
        <f t="shared" si="0"/>
        <v>599115.8313788488</v>
      </c>
      <c r="Q16" s="152">
        <f t="shared" si="3"/>
        <v>0.012103678158018667</v>
      </c>
      <c r="S16" s="39"/>
    </row>
    <row r="17" spans="1:19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10</v>
      </c>
      <c r="F17" s="117" t="s">
        <v>33</v>
      </c>
      <c r="G17" s="118" t="s">
        <v>34</v>
      </c>
      <c r="H17" s="69">
        <v>119449</v>
      </c>
      <c r="I17" s="69">
        <v>43623</v>
      </c>
      <c r="J17" s="69">
        <v>26365</v>
      </c>
      <c r="K17" s="69">
        <v>19312.16202045722</v>
      </c>
      <c r="L17" s="69">
        <v>7052.837979542779</v>
      </c>
      <c r="M17" s="110">
        <v>10.95</v>
      </c>
      <c r="N17" s="69">
        <f t="shared" si="1"/>
        <v>100136.83797954278</v>
      </c>
      <c r="O17" s="69">
        <f t="shared" si="2"/>
        <v>36570.162020457225</v>
      </c>
      <c r="P17" s="69">
        <f t="shared" si="0"/>
        <v>128348.8087711616</v>
      </c>
      <c r="Q17" s="152">
        <f t="shared" si="3"/>
        <v>0.002592975501508452</v>
      </c>
      <c r="S17" s="39"/>
    </row>
    <row r="18" spans="1:19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12</v>
      </c>
      <c r="F18" s="117" t="s">
        <v>35</v>
      </c>
      <c r="G18" s="118" t="s">
        <v>36</v>
      </c>
      <c r="H18" s="69">
        <v>2354125</v>
      </c>
      <c r="I18" s="69">
        <v>875871</v>
      </c>
      <c r="J18" s="69">
        <v>303093</v>
      </c>
      <c r="K18" s="69">
        <v>220903.9294862904</v>
      </c>
      <c r="L18" s="69">
        <v>82189.07051370961</v>
      </c>
      <c r="M18" s="110">
        <v>17.65</v>
      </c>
      <c r="N18" s="69">
        <f t="shared" si="1"/>
        <v>2133221.0705137094</v>
      </c>
      <c r="O18" s="69">
        <f t="shared" si="2"/>
        <v>793681.9294862904</v>
      </c>
      <c r="P18" s="69">
        <f t="shared" si="0"/>
        <v>2836980.5152520183</v>
      </c>
      <c r="Q18" s="152">
        <f t="shared" si="3"/>
        <v>0.05731429099136416</v>
      </c>
      <c r="S18" s="39"/>
    </row>
    <row r="19" spans="1:19" ht="12.75">
      <c r="A19" s="79">
        <v>3</v>
      </c>
      <c r="B19" s="80" t="s">
        <v>10</v>
      </c>
      <c r="C19" s="115">
        <v>5</v>
      </c>
      <c r="D19" s="116" t="s">
        <v>32</v>
      </c>
      <c r="E19" s="115">
        <v>13</v>
      </c>
      <c r="F19" s="117" t="s">
        <v>37</v>
      </c>
      <c r="G19" s="118" t="s">
        <v>38</v>
      </c>
      <c r="H19" s="69">
        <v>1379848</v>
      </c>
      <c r="I19" s="69">
        <v>488793</v>
      </c>
      <c r="J19" s="69">
        <v>117229</v>
      </c>
      <c r="K19" s="69">
        <v>86564.62166462152</v>
      </c>
      <c r="L19" s="69">
        <v>30664.378335378493</v>
      </c>
      <c r="M19" s="110">
        <v>17.75</v>
      </c>
      <c r="N19" s="69">
        <f t="shared" si="1"/>
        <v>1293283.3783353786</v>
      </c>
      <c r="O19" s="69">
        <f t="shared" si="2"/>
        <v>458128.6216646215</v>
      </c>
      <c r="P19" s="69">
        <f t="shared" si="0"/>
        <v>1695640.473275604</v>
      </c>
      <c r="Q19" s="152">
        <f t="shared" si="3"/>
        <v>0.03425629149709518</v>
      </c>
      <c r="S19" s="39"/>
    </row>
    <row r="20" spans="1:19" ht="12.75">
      <c r="A20" s="79">
        <v>4</v>
      </c>
      <c r="B20" s="80" t="s">
        <v>14</v>
      </c>
      <c r="C20" s="115">
        <v>9</v>
      </c>
      <c r="D20" s="116" t="s">
        <v>15</v>
      </c>
      <c r="E20" s="115">
        <v>15</v>
      </c>
      <c r="F20" s="117" t="s">
        <v>39</v>
      </c>
      <c r="G20" s="118" t="s">
        <v>40</v>
      </c>
      <c r="H20" s="69">
        <v>178512</v>
      </c>
      <c r="I20" s="69">
        <v>64822</v>
      </c>
      <c r="J20" s="69">
        <v>40199</v>
      </c>
      <c r="K20" s="69">
        <v>29490.34614151742</v>
      </c>
      <c r="L20" s="69">
        <v>10708.65385848258</v>
      </c>
      <c r="M20" s="110">
        <v>15.15</v>
      </c>
      <c r="N20" s="69">
        <f t="shared" si="1"/>
        <v>149021.65385848258</v>
      </c>
      <c r="O20" s="69">
        <f t="shared" si="2"/>
        <v>54113.346141517424</v>
      </c>
      <c r="P20" s="69">
        <f t="shared" si="0"/>
        <v>194475.9696292606</v>
      </c>
      <c r="Q20" s="152">
        <f t="shared" si="3"/>
        <v>0.003928913947147424</v>
      </c>
      <c r="S20" s="39"/>
    </row>
    <row r="21" spans="1:19" ht="12.75">
      <c r="A21" s="79">
        <v>4</v>
      </c>
      <c r="B21" s="80" t="s">
        <v>14</v>
      </c>
      <c r="C21" s="115">
        <v>8</v>
      </c>
      <c r="D21" s="116" t="s">
        <v>18</v>
      </c>
      <c r="E21" s="115">
        <v>16</v>
      </c>
      <c r="F21" s="117" t="s">
        <v>41</v>
      </c>
      <c r="G21" s="118" t="s">
        <v>42</v>
      </c>
      <c r="H21" s="69">
        <v>225164</v>
      </c>
      <c r="I21" s="69">
        <v>86029</v>
      </c>
      <c r="J21" s="69">
        <v>10291</v>
      </c>
      <c r="K21" s="69">
        <v>7446.063131240098</v>
      </c>
      <c r="L21" s="69">
        <v>2844.9368687599017</v>
      </c>
      <c r="M21" s="110">
        <v>15.45</v>
      </c>
      <c r="N21" s="69">
        <f t="shared" si="1"/>
        <v>217717.9368687599</v>
      </c>
      <c r="O21" s="69">
        <f t="shared" si="2"/>
        <v>83184.0631312401</v>
      </c>
      <c r="P21" s="69">
        <f t="shared" si="0"/>
        <v>288966.18237621925</v>
      </c>
      <c r="Q21" s="152">
        <f t="shared" si="3"/>
        <v>0.005837858869433578</v>
      </c>
      <c r="S21" s="39"/>
    </row>
    <row r="22" spans="1:19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17</v>
      </c>
      <c r="F22" s="117" t="s">
        <v>45</v>
      </c>
      <c r="G22" s="118" t="s">
        <v>46</v>
      </c>
      <c r="H22" s="69">
        <v>1989176</v>
      </c>
      <c r="I22" s="69">
        <v>709704</v>
      </c>
      <c r="J22" s="69">
        <v>293290</v>
      </c>
      <c r="K22" s="69">
        <v>216165.753586673</v>
      </c>
      <c r="L22" s="69">
        <v>77124.246413327</v>
      </c>
      <c r="M22" s="110">
        <v>16.75</v>
      </c>
      <c r="N22" s="69">
        <f t="shared" si="1"/>
        <v>1773010.246413327</v>
      </c>
      <c r="O22" s="69">
        <f t="shared" si="2"/>
        <v>632579.753586673</v>
      </c>
      <c r="P22" s="69">
        <f t="shared" si="0"/>
        <v>2318833.1843174337</v>
      </c>
      <c r="Q22" s="152">
        <f t="shared" si="3"/>
        <v>0.0468463844470905</v>
      </c>
      <c r="S22" s="39"/>
    </row>
    <row r="23" spans="1:19" ht="12.75">
      <c r="A23" s="79">
        <v>2</v>
      </c>
      <c r="B23" s="80" t="s">
        <v>43</v>
      </c>
      <c r="C23" s="115">
        <v>3</v>
      </c>
      <c r="D23" s="116" t="s">
        <v>44</v>
      </c>
      <c r="E23" s="115">
        <v>18</v>
      </c>
      <c r="F23" s="117" t="s">
        <v>47</v>
      </c>
      <c r="G23" s="118" t="s">
        <v>48</v>
      </c>
      <c r="H23" s="69">
        <v>983579</v>
      </c>
      <c r="I23" s="69">
        <v>357421</v>
      </c>
      <c r="J23" s="69">
        <v>111257</v>
      </c>
      <c r="K23" s="69">
        <v>81603.31752647278</v>
      </c>
      <c r="L23" s="69">
        <v>29653.68247352722</v>
      </c>
      <c r="M23" s="110">
        <v>10.9</v>
      </c>
      <c r="N23" s="69">
        <f t="shared" si="1"/>
        <v>901975.6824735273</v>
      </c>
      <c r="O23" s="69">
        <f t="shared" si="2"/>
        <v>327767.3175264728</v>
      </c>
      <c r="P23" s="69">
        <f t="shared" si="0"/>
        <v>1154093.9899247498</v>
      </c>
      <c r="Q23" s="152">
        <f t="shared" si="3"/>
        <v>0.023315661991445025</v>
      </c>
      <c r="S23" s="39"/>
    </row>
    <row r="24" spans="1:19" ht="12.75">
      <c r="A24" s="79">
        <v>2</v>
      </c>
      <c r="B24" s="80" t="s">
        <v>43</v>
      </c>
      <c r="C24" s="115">
        <v>4</v>
      </c>
      <c r="D24" s="116" t="s">
        <v>49</v>
      </c>
      <c r="E24" s="115">
        <v>19</v>
      </c>
      <c r="F24" s="117" t="s">
        <v>50</v>
      </c>
      <c r="G24" s="118" t="s">
        <v>51</v>
      </c>
      <c r="H24" s="69">
        <v>426384</v>
      </c>
      <c r="I24" s="69">
        <v>167240</v>
      </c>
      <c r="J24" s="69">
        <v>47647</v>
      </c>
      <c r="K24" s="69">
        <v>34223.54629866717</v>
      </c>
      <c r="L24" s="69">
        <v>13423.453701332828</v>
      </c>
      <c r="M24" s="110">
        <v>9.15</v>
      </c>
      <c r="N24" s="69">
        <f t="shared" si="1"/>
        <v>392160.45370133285</v>
      </c>
      <c r="O24" s="69">
        <f t="shared" si="2"/>
        <v>153816.54629866718</v>
      </c>
      <c r="P24" s="69">
        <f t="shared" si="0"/>
        <v>509440.17858127464</v>
      </c>
      <c r="Q24" s="152">
        <f t="shared" si="3"/>
        <v>0.01029199970917175</v>
      </c>
      <c r="S24" s="39"/>
    </row>
    <row r="25" spans="1:19" ht="12.75">
      <c r="A25" s="79">
        <v>2</v>
      </c>
      <c r="B25" s="80" t="s">
        <v>43</v>
      </c>
      <c r="C25" s="115">
        <v>4</v>
      </c>
      <c r="D25" s="116" t="s">
        <v>49</v>
      </c>
      <c r="E25" s="115">
        <v>20</v>
      </c>
      <c r="F25" s="117" t="s">
        <v>52</v>
      </c>
      <c r="G25" s="118" t="s">
        <v>53</v>
      </c>
      <c r="H25" s="69">
        <v>422890</v>
      </c>
      <c r="I25" s="69">
        <v>162635</v>
      </c>
      <c r="J25" s="69">
        <v>41027</v>
      </c>
      <c r="K25" s="69">
        <v>29631.37018914649</v>
      </c>
      <c r="L25" s="69">
        <v>11395.629810853508</v>
      </c>
      <c r="M25" s="110">
        <v>13.2</v>
      </c>
      <c r="N25" s="69">
        <f t="shared" si="1"/>
        <v>393258.6298108535</v>
      </c>
      <c r="O25" s="69">
        <f t="shared" si="2"/>
        <v>151239.3701891465</v>
      </c>
      <c r="P25" s="69">
        <f t="shared" si="0"/>
        <v>517552.81309324456</v>
      </c>
      <c r="Q25" s="152">
        <f t="shared" si="3"/>
        <v>0.01045589575732079</v>
      </c>
      <c r="S25" s="39"/>
    </row>
    <row r="26" spans="1:19" ht="12.75">
      <c r="A26" s="79">
        <v>3</v>
      </c>
      <c r="B26" s="80" t="s">
        <v>10</v>
      </c>
      <c r="C26" s="115">
        <v>6</v>
      </c>
      <c r="D26" s="116" t="s">
        <v>11</v>
      </c>
      <c r="E26" s="115">
        <v>21</v>
      </c>
      <c r="F26" s="117" t="s">
        <v>54</v>
      </c>
      <c r="G26" s="118" t="s">
        <v>55</v>
      </c>
      <c r="H26" s="69">
        <v>606502</v>
      </c>
      <c r="I26" s="69">
        <v>223103</v>
      </c>
      <c r="J26" s="69">
        <v>72819</v>
      </c>
      <c r="K26" s="69">
        <v>53236.020923210446</v>
      </c>
      <c r="L26" s="69">
        <v>19582.979076789554</v>
      </c>
      <c r="M26" s="110">
        <v>19.3</v>
      </c>
      <c r="N26" s="69">
        <f t="shared" si="1"/>
        <v>553265.9790767896</v>
      </c>
      <c r="O26" s="69">
        <f t="shared" si="2"/>
        <v>203520.02092321045</v>
      </c>
      <c r="P26" s="69">
        <f t="shared" si="0"/>
        <v>738817.427091345</v>
      </c>
      <c r="Q26" s="152">
        <f t="shared" si="3"/>
        <v>0.014926009106566843</v>
      </c>
      <c r="S26" s="39"/>
    </row>
    <row r="27" spans="1:19" ht="12.75">
      <c r="A27" s="79">
        <v>3</v>
      </c>
      <c r="B27" s="80" t="s">
        <v>10</v>
      </c>
      <c r="C27" s="115">
        <v>7</v>
      </c>
      <c r="D27" s="116" t="s">
        <v>21</v>
      </c>
      <c r="E27" s="115">
        <v>22</v>
      </c>
      <c r="F27" s="117" t="s">
        <v>56</v>
      </c>
      <c r="G27" s="118" t="s">
        <v>57</v>
      </c>
      <c r="H27" s="69">
        <v>715126</v>
      </c>
      <c r="I27" s="69">
        <v>276638</v>
      </c>
      <c r="J27" s="69">
        <v>137266</v>
      </c>
      <c r="K27" s="69">
        <v>98977.66556963148</v>
      </c>
      <c r="L27" s="69">
        <v>38288.334430368515</v>
      </c>
      <c r="M27" s="110">
        <v>24.75</v>
      </c>
      <c r="N27" s="69">
        <f t="shared" si="1"/>
        <v>616148.3344303685</v>
      </c>
      <c r="O27" s="69">
        <f t="shared" si="2"/>
        <v>238349.6655696315</v>
      </c>
      <c r="P27" s="69">
        <f t="shared" si="0"/>
        <v>856382.6238775809</v>
      </c>
      <c r="Q27" s="152">
        <f t="shared" si="3"/>
        <v>0.01730112795663929</v>
      </c>
      <c r="S27" s="39"/>
    </row>
    <row r="28" spans="1:19" ht="12.75">
      <c r="A28" s="79">
        <v>1</v>
      </c>
      <c r="B28" s="80" t="s">
        <v>28</v>
      </c>
      <c r="C28" s="115">
        <v>1</v>
      </c>
      <c r="D28" s="116" t="s">
        <v>29</v>
      </c>
      <c r="E28" s="115">
        <v>23</v>
      </c>
      <c r="F28" s="117" t="s">
        <v>58</v>
      </c>
      <c r="G28" s="118" t="s">
        <v>59</v>
      </c>
      <c r="H28" s="69">
        <v>176124</v>
      </c>
      <c r="I28" s="69">
        <v>74710</v>
      </c>
      <c r="J28" s="69">
        <v>18779</v>
      </c>
      <c r="K28" s="69">
        <v>13185.74274619868</v>
      </c>
      <c r="L28" s="69">
        <v>5593.257253801318</v>
      </c>
      <c r="M28" s="110">
        <v>15.75</v>
      </c>
      <c r="N28" s="69">
        <f t="shared" si="1"/>
        <v>162938.25725380133</v>
      </c>
      <c r="O28" s="69">
        <f t="shared" si="2"/>
        <v>69116.74274619868</v>
      </c>
      <c r="P28" s="69">
        <f t="shared" si="0"/>
        <v>223963.8844981193</v>
      </c>
      <c r="Q28" s="152">
        <f t="shared" si="3"/>
        <v>0.004524645544328382</v>
      </c>
      <c r="S28" s="39"/>
    </row>
    <row r="29" spans="1:19" ht="12.75">
      <c r="A29" s="79">
        <v>3</v>
      </c>
      <c r="B29" s="80" t="s">
        <v>10</v>
      </c>
      <c r="C29" s="115">
        <v>5</v>
      </c>
      <c r="D29" s="116" t="s">
        <v>32</v>
      </c>
      <c r="E29" s="115">
        <v>24</v>
      </c>
      <c r="F29" s="117" t="s">
        <v>60</v>
      </c>
      <c r="G29" s="118" t="s">
        <v>61</v>
      </c>
      <c r="H29" s="69">
        <v>844190</v>
      </c>
      <c r="I29" s="69">
        <v>309186</v>
      </c>
      <c r="J29" s="69">
        <v>153861</v>
      </c>
      <c r="K29" s="69">
        <v>112615.41560601226</v>
      </c>
      <c r="L29" s="69">
        <v>41245.58439398774</v>
      </c>
      <c r="M29" s="110">
        <v>7.5</v>
      </c>
      <c r="N29" s="69">
        <f t="shared" si="1"/>
        <v>731574.5843939878</v>
      </c>
      <c r="O29" s="69">
        <f t="shared" si="2"/>
        <v>267940.4156060123</v>
      </c>
      <c r="P29" s="69">
        <f t="shared" si="0"/>
        <v>923145.5178036859</v>
      </c>
      <c r="Q29" s="152">
        <f t="shared" si="3"/>
        <v>0.01864990984263911</v>
      </c>
      <c r="S29" s="39"/>
    </row>
    <row r="30" spans="1:19" ht="12.75">
      <c r="A30" s="79">
        <v>1</v>
      </c>
      <c r="B30" s="80" t="s">
        <v>28</v>
      </c>
      <c r="C30" s="115">
        <v>1</v>
      </c>
      <c r="D30" s="116" t="s">
        <v>29</v>
      </c>
      <c r="E30" s="115">
        <v>25</v>
      </c>
      <c r="F30" s="117" t="s">
        <v>62</v>
      </c>
      <c r="G30" s="118" t="s">
        <v>63</v>
      </c>
      <c r="H30" s="69">
        <v>910412</v>
      </c>
      <c r="I30" s="69">
        <v>333533</v>
      </c>
      <c r="J30" s="69">
        <v>140810</v>
      </c>
      <c r="K30" s="69">
        <v>103055.29080465776</v>
      </c>
      <c r="L30" s="69">
        <v>37754.709195342235</v>
      </c>
      <c r="M30" s="110">
        <v>12.45</v>
      </c>
      <c r="N30" s="69">
        <f t="shared" si="1"/>
        <v>807356.7091953423</v>
      </c>
      <c r="O30" s="69">
        <f t="shared" si="2"/>
        <v>295778.29080465774</v>
      </c>
      <c r="P30" s="69">
        <f t="shared" si="0"/>
        <v>1043162.9540985872</v>
      </c>
      <c r="Q30" s="152">
        <f t="shared" si="3"/>
        <v>0.021074570227461113</v>
      </c>
      <c r="S30" s="39"/>
    </row>
    <row r="31" spans="1:19" ht="12.75">
      <c r="A31" s="79">
        <v>2</v>
      </c>
      <c r="B31" s="80" t="s">
        <v>43</v>
      </c>
      <c r="C31" s="115">
        <v>3</v>
      </c>
      <c r="D31" s="116" t="s">
        <v>44</v>
      </c>
      <c r="E31" s="115">
        <v>26</v>
      </c>
      <c r="F31" s="117" t="s">
        <v>64</v>
      </c>
      <c r="G31" s="118" t="s">
        <v>65</v>
      </c>
      <c r="H31" s="69">
        <v>1581902</v>
      </c>
      <c r="I31" s="69">
        <v>587062</v>
      </c>
      <c r="J31" s="69">
        <v>177026</v>
      </c>
      <c r="K31" s="69">
        <v>129111.3100318862</v>
      </c>
      <c r="L31" s="69">
        <v>47914.68996811381</v>
      </c>
      <c r="M31" s="110">
        <v>14</v>
      </c>
      <c r="N31" s="69">
        <f t="shared" si="1"/>
        <v>1452790.6899681138</v>
      </c>
      <c r="O31" s="69">
        <f t="shared" si="2"/>
        <v>539147.3100318862</v>
      </c>
      <c r="P31" s="69">
        <f t="shared" si="0"/>
        <v>1898200.7542601177</v>
      </c>
      <c r="Q31" s="152">
        <f t="shared" si="3"/>
        <v>0.038348529291899906</v>
      </c>
      <c r="S31" s="39"/>
    </row>
    <row r="32" spans="1:19" ht="12.75">
      <c r="A32" s="79">
        <v>2</v>
      </c>
      <c r="B32" s="80" t="s">
        <v>43</v>
      </c>
      <c r="C32" s="115">
        <v>4</v>
      </c>
      <c r="D32" s="116" t="s">
        <v>49</v>
      </c>
      <c r="E32" s="115">
        <v>27</v>
      </c>
      <c r="F32" s="117" t="s">
        <v>66</v>
      </c>
      <c r="G32" s="118" t="s">
        <v>67</v>
      </c>
      <c r="H32" s="69">
        <v>763554</v>
      </c>
      <c r="I32" s="69">
        <v>300685</v>
      </c>
      <c r="J32" s="69">
        <v>101180</v>
      </c>
      <c r="K32" s="69">
        <v>72593.08644016992</v>
      </c>
      <c r="L32" s="69">
        <v>28586.913559830078</v>
      </c>
      <c r="M32" s="110">
        <v>8.05</v>
      </c>
      <c r="N32" s="69">
        <f t="shared" si="1"/>
        <v>690960.91355983</v>
      </c>
      <c r="O32" s="69">
        <f t="shared" si="2"/>
        <v>272098.08644016995</v>
      </c>
      <c r="P32" s="69">
        <f t="shared" si="0"/>
        <v>894006.3112004079</v>
      </c>
      <c r="Q32" s="152">
        <f t="shared" si="3"/>
        <v>0.018061223047809508</v>
      </c>
      <c r="S32" s="39"/>
    </row>
    <row r="33" spans="1:19" ht="12.75">
      <c r="A33" s="79">
        <v>3</v>
      </c>
      <c r="B33" s="80" t="s">
        <v>10</v>
      </c>
      <c r="C33" s="115">
        <v>6</v>
      </c>
      <c r="D33" s="116" t="s">
        <v>11</v>
      </c>
      <c r="E33" s="115">
        <v>28</v>
      </c>
      <c r="F33" s="117" t="s">
        <v>68</v>
      </c>
      <c r="G33" s="118" t="s">
        <v>69</v>
      </c>
      <c r="H33" s="69">
        <v>462453</v>
      </c>
      <c r="I33" s="69">
        <v>172388</v>
      </c>
      <c r="J33" s="69">
        <v>52565</v>
      </c>
      <c r="K33" s="69">
        <v>38291.22874073981</v>
      </c>
      <c r="L33" s="69">
        <v>14273.771259260195</v>
      </c>
      <c r="M33" s="110">
        <v>24.25</v>
      </c>
      <c r="N33" s="69">
        <f t="shared" si="1"/>
        <v>424161.7712592602</v>
      </c>
      <c r="O33" s="69">
        <f t="shared" si="2"/>
        <v>158114.2287407398</v>
      </c>
      <c r="P33" s="69">
        <f t="shared" si="0"/>
        <v>581538.2570963332</v>
      </c>
      <c r="Q33" s="152">
        <f t="shared" si="3"/>
        <v>0.011748566023150542</v>
      </c>
      <c r="S33" s="39"/>
    </row>
    <row r="34" spans="1:19" ht="12.75">
      <c r="A34" s="79">
        <v>2</v>
      </c>
      <c r="B34" s="80" t="s">
        <v>43</v>
      </c>
      <c r="C34" s="115">
        <v>4</v>
      </c>
      <c r="D34" s="116" t="s">
        <v>49</v>
      </c>
      <c r="E34" s="115">
        <v>29</v>
      </c>
      <c r="F34" s="117" t="s">
        <v>70</v>
      </c>
      <c r="G34" s="118" t="s">
        <v>71</v>
      </c>
      <c r="H34" s="69">
        <v>857079</v>
      </c>
      <c r="I34" s="69">
        <v>329036</v>
      </c>
      <c r="J34" s="69">
        <v>124326</v>
      </c>
      <c r="K34" s="69">
        <v>89837.16060752963</v>
      </c>
      <c r="L34" s="69">
        <v>34488.83939247037</v>
      </c>
      <c r="M34" s="110">
        <v>14.1</v>
      </c>
      <c r="N34" s="69">
        <f t="shared" si="1"/>
        <v>767241.8393924704</v>
      </c>
      <c r="O34" s="69">
        <f t="shared" si="2"/>
        <v>294547.16060752963</v>
      </c>
      <c r="P34" s="69">
        <f t="shared" si="0"/>
        <v>1013445.266139554</v>
      </c>
      <c r="Q34" s="152">
        <f t="shared" si="3"/>
        <v>0.020474196623864727</v>
      </c>
      <c r="S34" s="39"/>
    </row>
    <row r="35" spans="1:19" ht="12.75">
      <c r="A35" s="79">
        <v>4</v>
      </c>
      <c r="B35" s="80" t="s">
        <v>14</v>
      </c>
      <c r="C35" s="115">
        <v>8</v>
      </c>
      <c r="D35" s="116" t="s">
        <v>18</v>
      </c>
      <c r="E35" s="115">
        <v>30</v>
      </c>
      <c r="F35" s="117" t="s">
        <v>72</v>
      </c>
      <c r="G35" s="118" t="s">
        <v>73</v>
      </c>
      <c r="H35" s="69">
        <v>130624</v>
      </c>
      <c r="I35" s="69">
        <v>56236</v>
      </c>
      <c r="J35" s="69">
        <v>9941</v>
      </c>
      <c r="K35" s="69">
        <v>6949.230354275928</v>
      </c>
      <c r="L35" s="69">
        <v>2991.7696457240713</v>
      </c>
      <c r="M35" s="110">
        <v>17.45</v>
      </c>
      <c r="N35" s="69">
        <f t="shared" si="1"/>
        <v>123674.76964572407</v>
      </c>
      <c r="O35" s="69">
        <f t="shared" si="2"/>
        <v>53244.230354275925</v>
      </c>
      <c r="P35" s="69">
        <f t="shared" si="0"/>
        <v>172185.37375540298</v>
      </c>
      <c r="Q35" s="152">
        <f t="shared" si="3"/>
        <v>0.0034785866743950113</v>
      </c>
      <c r="S35" s="39"/>
    </row>
    <row r="36" spans="1:19" ht="12.75">
      <c r="A36" s="79">
        <v>2</v>
      </c>
      <c r="B36" s="80" t="s">
        <v>43</v>
      </c>
      <c r="C36" s="115">
        <v>4</v>
      </c>
      <c r="D36" s="116" t="s">
        <v>49</v>
      </c>
      <c r="E36" s="115">
        <v>31</v>
      </c>
      <c r="F36" s="117" t="s">
        <v>74</v>
      </c>
      <c r="G36" s="118" t="s">
        <v>75</v>
      </c>
      <c r="H36" s="69">
        <v>266282</v>
      </c>
      <c r="I36" s="69">
        <v>103807</v>
      </c>
      <c r="J36" s="69">
        <v>43137</v>
      </c>
      <c r="K36" s="69">
        <v>31037.417037523406</v>
      </c>
      <c r="L36" s="69">
        <v>12099.582962476594</v>
      </c>
      <c r="M36" s="110">
        <v>13.25</v>
      </c>
      <c r="N36" s="69">
        <f t="shared" si="1"/>
        <v>235244.5829624766</v>
      </c>
      <c r="O36" s="69">
        <f t="shared" si="2"/>
        <v>91707.41703752341</v>
      </c>
      <c r="P36" s="69">
        <f t="shared" si="0"/>
        <v>310988.13951243885</v>
      </c>
      <c r="Q36" s="152">
        <f t="shared" si="3"/>
        <v>0.006282758949895538</v>
      </c>
      <c r="S36" s="39"/>
    </row>
    <row r="37" spans="1:19" ht="12.75">
      <c r="A37" s="79">
        <v>4</v>
      </c>
      <c r="B37" s="80" t="s">
        <v>14</v>
      </c>
      <c r="C37" s="115">
        <v>8</v>
      </c>
      <c r="D37" s="116" t="s">
        <v>18</v>
      </c>
      <c r="E37" s="115">
        <v>32</v>
      </c>
      <c r="F37" s="117" t="s">
        <v>76</v>
      </c>
      <c r="G37" s="118" t="s">
        <v>77</v>
      </c>
      <c r="H37" s="69">
        <v>352951</v>
      </c>
      <c r="I37" s="69">
        <v>116513</v>
      </c>
      <c r="J37" s="69">
        <v>16623</v>
      </c>
      <c r="K37" s="69">
        <v>12497.453421348602</v>
      </c>
      <c r="L37" s="69">
        <v>4125.546578651398</v>
      </c>
      <c r="M37" s="110">
        <v>10.6</v>
      </c>
      <c r="N37" s="69">
        <f t="shared" si="1"/>
        <v>340453.5465786514</v>
      </c>
      <c r="O37" s="69">
        <f t="shared" si="2"/>
        <v>112387.4534213486</v>
      </c>
      <c r="P37" s="69">
        <f t="shared" si="0"/>
        <v>423066.935317902</v>
      </c>
      <c r="Q37" s="152">
        <f t="shared" si="3"/>
        <v>0.008547038412592292</v>
      </c>
      <c r="S37" s="39"/>
    </row>
    <row r="38" spans="1:19" ht="12.75">
      <c r="A38" s="79">
        <v>1</v>
      </c>
      <c r="B38" s="80" t="s">
        <v>28</v>
      </c>
      <c r="C38" s="115">
        <v>1</v>
      </c>
      <c r="D38" s="116" t="s">
        <v>29</v>
      </c>
      <c r="E38" s="115">
        <v>33</v>
      </c>
      <c r="F38" s="117" t="s">
        <v>78</v>
      </c>
      <c r="G38" s="118" t="s">
        <v>79</v>
      </c>
      <c r="H38" s="69">
        <v>189472</v>
      </c>
      <c r="I38" s="69">
        <v>74728</v>
      </c>
      <c r="J38" s="69">
        <v>24750</v>
      </c>
      <c r="K38" s="69">
        <v>17749.553368660105</v>
      </c>
      <c r="L38" s="69">
        <v>7000.446631339894</v>
      </c>
      <c r="M38" s="110">
        <v>7</v>
      </c>
      <c r="N38" s="69">
        <f t="shared" si="1"/>
        <v>171722.4466313399</v>
      </c>
      <c r="O38" s="69">
        <f t="shared" si="2"/>
        <v>67727.55336866011</v>
      </c>
      <c r="P38" s="69">
        <f t="shared" si="0"/>
        <v>221170.84016048448</v>
      </c>
      <c r="Q38" s="152">
        <f t="shared" si="3"/>
        <v>0.0044682188769408675</v>
      </c>
      <c r="S38" s="39"/>
    </row>
    <row r="39" spans="1:19" ht="12.75">
      <c r="A39" s="79">
        <v>1</v>
      </c>
      <c r="B39" s="80" t="s">
        <v>28</v>
      </c>
      <c r="C39" s="115">
        <v>2</v>
      </c>
      <c r="D39" s="116" t="s">
        <v>80</v>
      </c>
      <c r="E39" s="115">
        <v>34</v>
      </c>
      <c r="F39" s="117" t="s">
        <v>81</v>
      </c>
      <c r="G39" s="118" t="s">
        <v>82</v>
      </c>
      <c r="H39" s="69">
        <v>1316123</v>
      </c>
      <c r="I39" s="69">
        <v>462956</v>
      </c>
      <c r="J39" s="69">
        <v>218187</v>
      </c>
      <c r="K39" s="69">
        <v>161409.88061856723</v>
      </c>
      <c r="L39" s="69">
        <v>56777.11938143275</v>
      </c>
      <c r="M39" s="110">
        <v>9.45</v>
      </c>
      <c r="N39" s="69">
        <f t="shared" si="1"/>
        <v>1154713.119381433</v>
      </c>
      <c r="O39" s="69">
        <f t="shared" si="2"/>
        <v>406178.88061856723</v>
      </c>
      <c r="P39" s="69">
        <f t="shared" si="0"/>
        <v>1453253.149859169</v>
      </c>
      <c r="Q39" s="152">
        <f t="shared" si="3"/>
        <v>0.02935944518030849</v>
      </c>
      <c r="S39" s="39"/>
    </row>
    <row r="40" spans="1:19" ht="12.75">
      <c r="A40" s="79">
        <v>4</v>
      </c>
      <c r="B40" s="80" t="s">
        <v>14</v>
      </c>
      <c r="C40" s="115">
        <v>8</v>
      </c>
      <c r="D40" s="116" t="s">
        <v>18</v>
      </c>
      <c r="E40" s="115">
        <v>35</v>
      </c>
      <c r="F40" s="117" t="s">
        <v>83</v>
      </c>
      <c r="G40" s="118" t="s">
        <v>84</v>
      </c>
      <c r="H40" s="69">
        <v>304035</v>
      </c>
      <c r="I40" s="69">
        <v>118369</v>
      </c>
      <c r="J40" s="69">
        <v>23637</v>
      </c>
      <c r="K40" s="69">
        <v>17013.274720409845</v>
      </c>
      <c r="L40" s="69">
        <v>6623.725279590155</v>
      </c>
      <c r="M40" s="110">
        <v>24.9</v>
      </c>
      <c r="N40" s="69">
        <f t="shared" si="1"/>
        <v>287021.7252795902</v>
      </c>
      <c r="O40" s="69">
        <f t="shared" si="2"/>
        <v>111745.27472040984</v>
      </c>
      <c r="P40" s="69">
        <f t="shared" si="0"/>
        <v>400000.1019884651</v>
      </c>
      <c r="Q40" s="152">
        <f t="shared" si="3"/>
        <v>0.008081029150073547</v>
      </c>
      <c r="S40" s="39"/>
    </row>
    <row r="41" spans="1:19" ht="12.75">
      <c r="A41" s="79">
        <v>1</v>
      </c>
      <c r="B41" s="80" t="s">
        <v>28</v>
      </c>
      <c r="C41" s="115">
        <v>2</v>
      </c>
      <c r="D41" s="116" t="s">
        <v>80</v>
      </c>
      <c r="E41" s="115">
        <v>36</v>
      </c>
      <c r="F41" s="117" t="s">
        <v>85</v>
      </c>
      <c r="G41" s="118" t="s">
        <v>86</v>
      </c>
      <c r="H41" s="69">
        <v>2813756</v>
      </c>
      <c r="I41" s="69">
        <v>1022597</v>
      </c>
      <c r="J41" s="69">
        <v>492518</v>
      </c>
      <c r="K41" s="69">
        <v>361235.1307629929</v>
      </c>
      <c r="L41" s="69">
        <v>131282.86923700714</v>
      </c>
      <c r="M41" s="110">
        <v>20.25</v>
      </c>
      <c r="N41" s="69">
        <f t="shared" si="1"/>
        <v>2452520.869237007</v>
      </c>
      <c r="O41" s="69">
        <f t="shared" si="2"/>
        <v>891314.1307629929</v>
      </c>
      <c r="P41" s="69">
        <f t="shared" si="0"/>
        <v>3277272.502662912</v>
      </c>
      <c r="Q41" s="152">
        <f t="shared" si="3"/>
        <v>0.06620931968541646</v>
      </c>
      <c r="S41" s="39"/>
    </row>
    <row r="42" spans="1:19" ht="12.75">
      <c r="A42" s="79">
        <v>3</v>
      </c>
      <c r="B42" s="80" t="s">
        <v>10</v>
      </c>
      <c r="C42" s="115">
        <v>5</v>
      </c>
      <c r="D42" s="116" t="s">
        <v>32</v>
      </c>
      <c r="E42" s="115">
        <v>37</v>
      </c>
      <c r="F42" s="117" t="s">
        <v>87</v>
      </c>
      <c r="G42" s="118" t="s">
        <v>88</v>
      </c>
      <c r="H42" s="69">
        <v>1260547</v>
      </c>
      <c r="I42" s="69">
        <v>442747</v>
      </c>
      <c r="J42" s="69">
        <v>103219</v>
      </c>
      <c r="K42" s="69">
        <v>76388.69202439507</v>
      </c>
      <c r="L42" s="69">
        <v>26830.307975604916</v>
      </c>
      <c r="M42" s="110">
        <v>18.5</v>
      </c>
      <c r="N42" s="69">
        <f t="shared" si="1"/>
        <v>1184158.307975605</v>
      </c>
      <c r="O42" s="69">
        <f t="shared" si="2"/>
        <v>415916.6920243951</v>
      </c>
      <c r="P42" s="69">
        <f t="shared" si="0"/>
        <v>1554027.9947804974</v>
      </c>
      <c r="Q42" s="152">
        <f t="shared" si="3"/>
        <v>0.03139535580971847</v>
      </c>
      <c r="S42" s="39"/>
    </row>
    <row r="43" spans="1:19" ht="12.75">
      <c r="A43" s="79">
        <v>2</v>
      </c>
      <c r="B43" s="80" t="s">
        <v>43</v>
      </c>
      <c r="C43" s="115">
        <v>4</v>
      </c>
      <c r="D43" s="116" t="s">
        <v>49</v>
      </c>
      <c r="E43" s="115">
        <v>38</v>
      </c>
      <c r="F43" s="117" t="s">
        <v>89</v>
      </c>
      <c r="G43" s="118" t="s">
        <v>90</v>
      </c>
      <c r="H43" s="69">
        <v>89341</v>
      </c>
      <c r="I43" s="69">
        <v>37822</v>
      </c>
      <c r="J43" s="69">
        <v>6782</v>
      </c>
      <c r="K43" s="69">
        <v>4764.834598114232</v>
      </c>
      <c r="L43" s="69">
        <v>2017.165401885769</v>
      </c>
      <c r="M43" s="110">
        <v>18</v>
      </c>
      <c r="N43" s="69">
        <f t="shared" si="1"/>
        <v>84576.16540188577</v>
      </c>
      <c r="O43" s="69">
        <f t="shared" si="2"/>
        <v>35804.834598114234</v>
      </c>
      <c r="P43" s="69">
        <f t="shared" si="0"/>
        <v>117387.08695679168</v>
      </c>
      <c r="Q43" s="152">
        <f t="shared" si="3"/>
        <v>0.0023715205741807713</v>
      </c>
      <c r="S43" s="39"/>
    </row>
    <row r="44" spans="1:19" ht="12.75">
      <c r="A44" s="79">
        <v>2</v>
      </c>
      <c r="B44" s="80" t="s">
        <v>43</v>
      </c>
      <c r="C44" s="115">
        <v>3</v>
      </c>
      <c r="D44" s="116" t="s">
        <v>44</v>
      </c>
      <c r="E44" s="115">
        <v>39</v>
      </c>
      <c r="F44" s="117" t="s">
        <v>91</v>
      </c>
      <c r="G44" s="118" t="s">
        <v>92</v>
      </c>
      <c r="H44" s="69">
        <v>1735178</v>
      </c>
      <c r="I44" s="69">
        <v>652854</v>
      </c>
      <c r="J44" s="69">
        <v>256427</v>
      </c>
      <c r="K44" s="69">
        <v>186323.50362390454</v>
      </c>
      <c r="L44" s="69">
        <v>70103.49637609547</v>
      </c>
      <c r="M44" s="110">
        <v>14</v>
      </c>
      <c r="N44" s="69">
        <f t="shared" si="1"/>
        <v>1548854.4963760953</v>
      </c>
      <c r="O44" s="69">
        <f t="shared" si="2"/>
        <v>582750.5036239045</v>
      </c>
      <c r="P44" s="69">
        <f t="shared" si="0"/>
        <v>2032226.2033316367</v>
      </c>
      <c r="Q44" s="152">
        <f t="shared" si="3"/>
        <v>0.04105618750352175</v>
      </c>
      <c r="S44" s="39"/>
    </row>
    <row r="45" spans="1:19" ht="12.75">
      <c r="A45" s="79">
        <v>3</v>
      </c>
      <c r="B45" s="80" t="s">
        <v>10</v>
      </c>
      <c r="C45" s="115">
        <v>7</v>
      </c>
      <c r="D45" s="116" t="s">
        <v>21</v>
      </c>
      <c r="E45" s="115">
        <v>40</v>
      </c>
      <c r="F45" s="117" t="s">
        <v>93</v>
      </c>
      <c r="G45" s="118" t="s">
        <v>94</v>
      </c>
      <c r="H45" s="69">
        <v>531010</v>
      </c>
      <c r="I45" s="69">
        <v>202465</v>
      </c>
      <c r="J45" s="69">
        <v>30579</v>
      </c>
      <c r="K45" s="69">
        <v>22138.11621391322</v>
      </c>
      <c r="L45" s="69">
        <v>8440.883786086779</v>
      </c>
      <c r="M45" s="110">
        <v>20.35</v>
      </c>
      <c r="N45" s="69">
        <f t="shared" si="1"/>
        <v>508871.8837860868</v>
      </c>
      <c r="O45" s="69">
        <f t="shared" si="2"/>
        <v>194024.11621391322</v>
      </c>
      <c r="P45" s="69">
        <f t="shared" si="0"/>
        <v>690318.2283058019</v>
      </c>
      <c r="Q45" s="152">
        <f t="shared" si="3"/>
        <v>0.013946200758536753</v>
      </c>
      <c r="S45" s="39"/>
    </row>
    <row r="46" spans="1:19" ht="12.75">
      <c r="A46" s="79">
        <v>4</v>
      </c>
      <c r="B46" s="80" t="s">
        <v>14</v>
      </c>
      <c r="C46" s="115">
        <v>9</v>
      </c>
      <c r="D46" s="116" t="s">
        <v>15</v>
      </c>
      <c r="E46" s="115">
        <v>41</v>
      </c>
      <c r="F46" s="117" t="s">
        <v>95</v>
      </c>
      <c r="G46" s="118" t="s">
        <v>96</v>
      </c>
      <c r="H46" s="69">
        <v>522049</v>
      </c>
      <c r="I46" s="69">
        <v>196151</v>
      </c>
      <c r="J46" s="69">
        <v>45448</v>
      </c>
      <c r="K46" s="69">
        <v>33035.48169312169</v>
      </c>
      <c r="L46" s="69">
        <v>12412.518306878308</v>
      </c>
      <c r="M46" s="110">
        <v>14.5</v>
      </c>
      <c r="N46" s="69">
        <f t="shared" si="1"/>
        <v>489013.5183068783</v>
      </c>
      <c r="O46" s="69">
        <f t="shared" si="2"/>
        <v>183738.4816931217</v>
      </c>
      <c r="P46" s="69">
        <f t="shared" si="0"/>
        <v>642856.470242381</v>
      </c>
      <c r="Q46" s="152">
        <f t="shared" si="3"/>
        <v>0.012987351376955088</v>
      </c>
      <c r="S46" s="39"/>
    </row>
    <row r="47" spans="1:19" ht="12.75">
      <c r="A47" s="79">
        <v>1</v>
      </c>
      <c r="B47" s="80" t="s">
        <v>28</v>
      </c>
      <c r="C47" s="115">
        <v>2</v>
      </c>
      <c r="D47" s="116" t="s">
        <v>80</v>
      </c>
      <c r="E47" s="115">
        <v>42</v>
      </c>
      <c r="F47" s="117" t="s">
        <v>97</v>
      </c>
      <c r="G47" s="118" t="s">
        <v>98</v>
      </c>
      <c r="H47" s="69">
        <v>1749554</v>
      </c>
      <c r="I47" s="69">
        <v>682342</v>
      </c>
      <c r="J47" s="69">
        <v>331471</v>
      </c>
      <c r="K47" s="69">
        <v>238466.78226947205</v>
      </c>
      <c r="L47" s="69">
        <v>93004.21773052795</v>
      </c>
      <c r="M47" s="110">
        <v>13.9</v>
      </c>
      <c r="N47" s="69">
        <f t="shared" si="1"/>
        <v>1511087.217730528</v>
      </c>
      <c r="O47" s="69">
        <f t="shared" si="2"/>
        <v>589337.782269472</v>
      </c>
      <c r="P47" s="69">
        <f t="shared" si="0"/>
        <v>2003988.3705955804</v>
      </c>
      <c r="Q47" s="152">
        <f t="shared" si="3"/>
        <v>0.04048571077528944</v>
      </c>
      <c r="S47" s="39"/>
    </row>
    <row r="48" spans="1:19" ht="12.75">
      <c r="A48" s="79">
        <v>1</v>
      </c>
      <c r="B48" s="80" t="s">
        <v>28</v>
      </c>
      <c r="C48" s="115">
        <v>1</v>
      </c>
      <c r="D48" s="116" t="s">
        <v>29</v>
      </c>
      <c r="E48" s="115">
        <v>44</v>
      </c>
      <c r="F48" s="117" t="s">
        <v>99</v>
      </c>
      <c r="G48" s="118" t="s">
        <v>100</v>
      </c>
      <c r="H48" s="69">
        <v>151983</v>
      </c>
      <c r="I48" s="69">
        <v>55882</v>
      </c>
      <c r="J48" s="69">
        <v>26125</v>
      </c>
      <c r="K48" s="69">
        <v>19101.60861616915</v>
      </c>
      <c r="L48" s="69">
        <v>7023.391383830852</v>
      </c>
      <c r="M48" s="110">
        <v>13.1</v>
      </c>
      <c r="N48" s="69">
        <f t="shared" si="1"/>
        <v>132881.39138383087</v>
      </c>
      <c r="O48" s="69">
        <f t="shared" si="2"/>
        <v>48858.60861616915</v>
      </c>
      <c r="P48" s="69">
        <f t="shared" si="0"/>
        <v>172406.20162207924</v>
      </c>
      <c r="Q48" s="152">
        <f t="shared" si="3"/>
        <v>0.0034830479643269095</v>
      </c>
      <c r="S48" s="39"/>
    </row>
    <row r="49" spans="1:19" ht="12.75">
      <c r="A49" s="79">
        <v>3</v>
      </c>
      <c r="B49" s="80" t="s">
        <v>10</v>
      </c>
      <c r="C49" s="115">
        <v>5</v>
      </c>
      <c r="D49" s="116" t="s">
        <v>32</v>
      </c>
      <c r="E49" s="115">
        <v>45</v>
      </c>
      <c r="F49" s="117" t="s">
        <v>101</v>
      </c>
      <c r="G49" s="118" t="s">
        <v>102</v>
      </c>
      <c r="H49" s="69">
        <v>621631</v>
      </c>
      <c r="I49" s="69">
        <v>230038</v>
      </c>
      <c r="J49" s="69">
        <v>58937</v>
      </c>
      <c r="K49" s="69">
        <v>43017.963841586345</v>
      </c>
      <c r="L49" s="69">
        <v>15919.036158413657</v>
      </c>
      <c r="M49" s="110">
        <v>21</v>
      </c>
      <c r="N49" s="69">
        <f t="shared" si="1"/>
        <v>578613.0361584136</v>
      </c>
      <c r="O49" s="69">
        <f t="shared" si="2"/>
        <v>214118.96384158634</v>
      </c>
      <c r="P49" s="69">
        <f t="shared" si="0"/>
        <v>780063.7492567429</v>
      </c>
      <c r="Q49" s="152">
        <f t="shared" si="3"/>
        <v>0.015759290723483824</v>
      </c>
      <c r="S49" s="39"/>
    </row>
    <row r="50" spans="1:19" ht="12.75">
      <c r="A50" s="79">
        <v>2</v>
      </c>
      <c r="B50" s="80" t="s">
        <v>43</v>
      </c>
      <c r="C50" s="115">
        <v>4</v>
      </c>
      <c r="D50" s="116" t="s">
        <v>49</v>
      </c>
      <c r="E50" s="115">
        <v>46</v>
      </c>
      <c r="F50" s="117" t="s">
        <v>103</v>
      </c>
      <c r="G50" s="118" t="s">
        <v>104</v>
      </c>
      <c r="H50" s="69">
        <v>117821</v>
      </c>
      <c r="I50" s="69">
        <v>48318</v>
      </c>
      <c r="J50" s="69">
        <v>10950</v>
      </c>
      <c r="K50" s="69">
        <v>7765.425035662909</v>
      </c>
      <c r="L50" s="69">
        <v>3184.5749643370914</v>
      </c>
      <c r="M50" s="110">
        <v>10.2</v>
      </c>
      <c r="N50" s="69">
        <f t="shared" si="1"/>
        <v>110055.5749643371</v>
      </c>
      <c r="O50" s="69">
        <f t="shared" si="2"/>
        <v>45133.425035662905</v>
      </c>
      <c r="P50" s="69">
        <f t="shared" si="0"/>
        <v>145753.37760687224</v>
      </c>
      <c r="Q50" s="152">
        <f t="shared" si="3"/>
        <v>0.0029445924821208595</v>
      </c>
      <c r="S50" s="39"/>
    </row>
    <row r="51" spans="1:19" ht="12.75">
      <c r="A51" s="79">
        <v>3</v>
      </c>
      <c r="B51" s="80" t="s">
        <v>10</v>
      </c>
      <c r="C51" s="115">
        <v>6</v>
      </c>
      <c r="D51" s="116" t="s">
        <v>11</v>
      </c>
      <c r="E51" s="115">
        <v>47</v>
      </c>
      <c r="F51" s="117" t="s">
        <v>105</v>
      </c>
      <c r="G51" s="118" t="s">
        <v>106</v>
      </c>
      <c r="H51" s="69">
        <v>852472</v>
      </c>
      <c r="I51" s="69">
        <v>311785</v>
      </c>
      <c r="J51" s="69">
        <v>92099</v>
      </c>
      <c r="K51" s="69">
        <v>67435.12706215208</v>
      </c>
      <c r="L51" s="69">
        <v>24663.872937847915</v>
      </c>
      <c r="M51" s="110">
        <v>20.2</v>
      </c>
      <c r="N51" s="69">
        <f t="shared" si="1"/>
        <v>785036.8729378479</v>
      </c>
      <c r="O51" s="69">
        <f t="shared" si="2"/>
        <v>287121.1270621521</v>
      </c>
      <c r="P51" s="69">
        <f t="shared" si="0"/>
        <v>1050797.1184343144</v>
      </c>
      <c r="Q51" s="152">
        <f t="shared" si="3"/>
        <v>0.02122879994947064</v>
      </c>
      <c r="S51" s="39"/>
    </row>
    <row r="52" spans="1:19" ht="12.75">
      <c r="A52" s="79">
        <v>3</v>
      </c>
      <c r="B52" s="80" t="s">
        <v>10</v>
      </c>
      <c r="C52" s="115">
        <v>7</v>
      </c>
      <c r="D52" s="116" t="s">
        <v>21</v>
      </c>
      <c r="E52" s="115">
        <v>48</v>
      </c>
      <c r="F52" s="117" t="s">
        <v>107</v>
      </c>
      <c r="G52" s="118" t="s">
        <v>108</v>
      </c>
      <c r="H52" s="69">
        <v>3727602</v>
      </c>
      <c r="I52" s="69">
        <v>1333432</v>
      </c>
      <c r="J52" s="69">
        <v>241674</v>
      </c>
      <c r="K52" s="69">
        <v>178000.0857034353</v>
      </c>
      <c r="L52" s="69">
        <v>63673.91429656469</v>
      </c>
      <c r="M52" s="110">
        <v>21.55</v>
      </c>
      <c r="N52" s="69">
        <f t="shared" si="1"/>
        <v>3549601.9142965646</v>
      </c>
      <c r="O52" s="69">
        <f t="shared" si="2"/>
        <v>1269758.0857034354</v>
      </c>
      <c r="P52" s="69">
        <f t="shared" si="0"/>
        <v>4748835.311915697</v>
      </c>
      <c r="Q52" s="152">
        <f t="shared" si="3"/>
        <v>0.09593866699962988</v>
      </c>
      <c r="S52" s="39"/>
    </row>
    <row r="53" spans="1:19" ht="12.75">
      <c r="A53" s="79">
        <v>4</v>
      </c>
      <c r="B53" s="80" t="s">
        <v>14</v>
      </c>
      <c r="C53" s="115">
        <v>8</v>
      </c>
      <c r="D53" s="116" t="s">
        <v>18</v>
      </c>
      <c r="E53" s="115">
        <v>49</v>
      </c>
      <c r="F53" s="117" t="s">
        <v>109</v>
      </c>
      <c r="G53" s="118" t="s">
        <v>110</v>
      </c>
      <c r="H53" s="69">
        <v>441916</v>
      </c>
      <c r="I53" s="69">
        <v>155964</v>
      </c>
      <c r="J53" s="69">
        <v>16814</v>
      </c>
      <c r="K53" s="69">
        <v>12427.871184853147</v>
      </c>
      <c r="L53" s="69">
        <v>4386.1288151468525</v>
      </c>
      <c r="M53" s="110">
        <v>12.5</v>
      </c>
      <c r="N53" s="69">
        <f t="shared" si="1"/>
        <v>429488.12881514686</v>
      </c>
      <c r="O53" s="69">
        <f t="shared" si="2"/>
        <v>151577.87118485314</v>
      </c>
      <c r="P53" s="69">
        <f t="shared" si="0"/>
        <v>548932.9544700859</v>
      </c>
      <c r="Q53" s="152">
        <f t="shared" si="3"/>
        <v>0.011089855188678626</v>
      </c>
      <c r="S53" s="39"/>
    </row>
    <row r="54" spans="1:19" ht="12.75">
      <c r="A54" s="79">
        <v>1</v>
      </c>
      <c r="B54" s="80" t="s">
        <v>28</v>
      </c>
      <c r="C54" s="115">
        <v>1</v>
      </c>
      <c r="D54" s="116" t="s">
        <v>29</v>
      </c>
      <c r="E54" s="115">
        <v>50</v>
      </c>
      <c r="F54" s="117" t="s">
        <v>111</v>
      </c>
      <c r="G54" s="118" t="s">
        <v>112</v>
      </c>
      <c r="H54" s="69">
        <v>84994</v>
      </c>
      <c r="I54" s="69">
        <v>36226</v>
      </c>
      <c r="J54" s="69">
        <v>13058</v>
      </c>
      <c r="K54" s="69">
        <v>9155.681009734366</v>
      </c>
      <c r="L54" s="69">
        <v>3902.3189902656327</v>
      </c>
      <c r="M54" s="110">
        <v>12.5</v>
      </c>
      <c r="N54" s="69">
        <f t="shared" si="1"/>
        <v>75838.31899026563</v>
      </c>
      <c r="O54" s="69">
        <f t="shared" si="2"/>
        <v>32323.681009734366</v>
      </c>
      <c r="P54" s="69">
        <f t="shared" si="0"/>
        <v>102835.39291092641</v>
      </c>
      <c r="Q54" s="152">
        <f t="shared" si="3"/>
        <v>0.0020775389897186255</v>
      </c>
      <c r="S54" s="39"/>
    </row>
    <row r="55" spans="1:19" ht="12.75">
      <c r="A55" s="79">
        <v>3</v>
      </c>
      <c r="B55" s="80" t="s">
        <v>10</v>
      </c>
      <c r="C55" s="115">
        <v>5</v>
      </c>
      <c r="D55" s="116" t="s">
        <v>32</v>
      </c>
      <c r="E55" s="115">
        <v>51</v>
      </c>
      <c r="F55" s="117" t="s">
        <v>113</v>
      </c>
      <c r="G55" s="118" t="s">
        <v>114</v>
      </c>
      <c r="H55" s="69">
        <v>1088277</v>
      </c>
      <c r="I55" s="69">
        <v>398864</v>
      </c>
      <c r="J55" s="69">
        <v>109993</v>
      </c>
      <c r="K55" s="69">
        <v>80491.9318753232</v>
      </c>
      <c r="L55" s="69">
        <v>29501.068124676814</v>
      </c>
      <c r="M55" s="110">
        <v>11.1</v>
      </c>
      <c r="N55" s="69">
        <f t="shared" si="1"/>
        <v>1007785.0681246768</v>
      </c>
      <c r="O55" s="69">
        <f t="shared" si="2"/>
        <v>369362.9318753232</v>
      </c>
      <c r="P55" s="69">
        <f t="shared" si="0"/>
        <v>1294022.1430891606</v>
      </c>
      <c r="Q55" s="152">
        <f t="shared" si="3"/>
        <v>0.026142569982258904</v>
      </c>
      <c r="S55" s="39"/>
    </row>
    <row r="56" spans="1:19" ht="12.75">
      <c r="A56" s="79">
        <v>4</v>
      </c>
      <c r="B56" s="80" t="s">
        <v>14</v>
      </c>
      <c r="C56" s="115">
        <v>9</v>
      </c>
      <c r="D56" s="116" t="s">
        <v>15</v>
      </c>
      <c r="E56" s="115">
        <v>53</v>
      </c>
      <c r="F56" s="117" t="s">
        <v>115</v>
      </c>
      <c r="G56" s="118" t="s">
        <v>116</v>
      </c>
      <c r="H56" s="69">
        <v>922284</v>
      </c>
      <c r="I56" s="69">
        <v>348966</v>
      </c>
      <c r="J56" s="69">
        <v>82189</v>
      </c>
      <c r="K56" s="69">
        <v>59627.61036460177</v>
      </c>
      <c r="L56" s="69">
        <v>22561.38963539823</v>
      </c>
      <c r="M56" s="110">
        <v>13.9</v>
      </c>
      <c r="N56" s="69">
        <f t="shared" si="1"/>
        <v>862656.3896353983</v>
      </c>
      <c r="O56" s="69">
        <f t="shared" si="2"/>
        <v>326404.6103646018</v>
      </c>
      <c r="P56" s="69">
        <f t="shared" si="0"/>
        <v>1133309.0881927414</v>
      </c>
      <c r="Q56" s="152">
        <f t="shared" si="3"/>
        <v>0.02289575360656512</v>
      </c>
      <c r="S56" s="39"/>
    </row>
    <row r="57" spans="1:19" ht="12.75">
      <c r="A57" s="79">
        <v>3</v>
      </c>
      <c r="B57" s="80" t="s">
        <v>10</v>
      </c>
      <c r="C57" s="115">
        <v>5</v>
      </c>
      <c r="D57" s="116" t="s">
        <v>32</v>
      </c>
      <c r="E57" s="115">
        <v>54</v>
      </c>
      <c r="F57" s="117" t="s">
        <v>117</v>
      </c>
      <c r="G57" s="118" t="s">
        <v>118</v>
      </c>
      <c r="H57" s="69">
        <v>239126</v>
      </c>
      <c r="I57" s="69">
        <v>93863</v>
      </c>
      <c r="J57" s="69">
        <v>15737</v>
      </c>
      <c r="K57" s="69">
        <v>11301.05157227416</v>
      </c>
      <c r="L57" s="69">
        <v>4435.948427725841</v>
      </c>
      <c r="M57" s="110">
        <v>23.65</v>
      </c>
      <c r="N57" s="69">
        <f t="shared" si="1"/>
        <v>227824.94842772585</v>
      </c>
      <c r="O57" s="69">
        <f t="shared" si="2"/>
        <v>89427.05157227415</v>
      </c>
      <c r="P57" s="69">
        <f t="shared" si="0"/>
        <v>316552.2617131044</v>
      </c>
      <c r="Q57" s="152">
        <f t="shared" si="3"/>
        <v>0.006395168505479717</v>
      </c>
      <c r="S57" s="39"/>
    </row>
    <row r="58" spans="1:19" ht="12.75">
      <c r="A58" s="79">
        <v>2</v>
      </c>
      <c r="B58" s="80" t="s">
        <v>43</v>
      </c>
      <c r="C58" s="115">
        <v>3</v>
      </c>
      <c r="D58" s="116" t="s">
        <v>44</v>
      </c>
      <c r="E58" s="115">
        <v>55</v>
      </c>
      <c r="F58" s="117" t="s">
        <v>119</v>
      </c>
      <c r="G58" s="118" t="s">
        <v>120</v>
      </c>
      <c r="H58" s="69">
        <v>812325</v>
      </c>
      <c r="I58" s="69">
        <v>325361</v>
      </c>
      <c r="J58" s="69">
        <v>141812</v>
      </c>
      <c r="K58" s="69">
        <v>101255.91147293716</v>
      </c>
      <c r="L58" s="69">
        <v>40556.08852706283</v>
      </c>
      <c r="M58" s="110">
        <v>12.05</v>
      </c>
      <c r="N58" s="69">
        <f t="shared" si="1"/>
        <v>711069.0885270628</v>
      </c>
      <c r="O58" s="69">
        <f t="shared" si="2"/>
        <v>284804.91147293715</v>
      </c>
      <c r="P58" s="69">
        <f t="shared" si="0"/>
        <v>942788.7583333771</v>
      </c>
      <c r="Q58" s="152">
        <f t="shared" si="3"/>
        <v>0.019046753739761214</v>
      </c>
      <c r="S58" s="39"/>
    </row>
    <row r="59" spans="1:19" ht="12.75">
      <c r="A59" s="86">
        <v>4</v>
      </c>
      <c r="B59" s="87" t="s">
        <v>14</v>
      </c>
      <c r="C59" s="119">
        <v>8</v>
      </c>
      <c r="D59" s="120" t="s">
        <v>18</v>
      </c>
      <c r="E59" s="119">
        <v>56</v>
      </c>
      <c r="F59" s="121" t="s">
        <v>121</v>
      </c>
      <c r="G59" s="122" t="s">
        <v>122</v>
      </c>
      <c r="H59" s="92">
        <v>72897</v>
      </c>
      <c r="I59" s="92">
        <v>31788</v>
      </c>
      <c r="J59" s="92">
        <v>2209</v>
      </c>
      <c r="K59" s="92">
        <v>1538.2287147155753</v>
      </c>
      <c r="L59" s="92">
        <v>670.7712852844247</v>
      </c>
      <c r="M59" s="111">
        <v>10.7</v>
      </c>
      <c r="N59" s="92">
        <f t="shared" si="1"/>
        <v>71358.77128528443</v>
      </c>
      <c r="O59" s="92">
        <f t="shared" si="2"/>
        <v>31117.228714715577</v>
      </c>
      <c r="P59" s="92">
        <f>(1.5*(M59/100)+(1-M59/100))*(0.85*N59+O59)</f>
        <v>96681.99616764294</v>
      </c>
      <c r="Q59" s="154">
        <f t="shared" si="3"/>
        <v>0.0019532245752791125</v>
      </c>
      <c r="S59" s="39"/>
    </row>
    <row r="60" spans="7:9" ht="12.75">
      <c r="G60" s="7"/>
      <c r="H60" s="2"/>
      <c r="I60" s="2"/>
    </row>
    <row r="61" ht="12.75">
      <c r="B61" s="17"/>
    </row>
    <row r="65" ht="12.75">
      <c r="A65" s="2"/>
    </row>
    <row r="67" ht="12.75">
      <c r="A67" s="2"/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0.28125" style="0" customWidth="1"/>
    <col min="4" max="4" width="14.8515625" style="0" customWidth="1"/>
    <col min="5" max="5" width="10.28125" style="0" customWidth="1"/>
    <col min="7" max="12" width="12.00390625" style="0" customWidth="1"/>
    <col min="13" max="13" width="16.28125" style="22" customWidth="1"/>
    <col min="14" max="14" width="9.7109375" style="0" customWidth="1"/>
    <col min="15" max="15" width="21.421875" style="0" customWidth="1"/>
  </cols>
  <sheetData>
    <row r="1" spans="1:13" ht="12.75" customHeight="1">
      <c r="A1" s="94" t="s">
        <v>229</v>
      </c>
      <c r="B1" s="96"/>
      <c r="C1" s="96"/>
      <c r="D1" s="187"/>
      <c r="E1" s="96"/>
      <c r="F1" s="96"/>
      <c r="G1" s="96"/>
      <c r="H1" s="96"/>
      <c r="I1" s="96"/>
      <c r="J1" s="96"/>
      <c r="K1" s="96"/>
      <c r="L1" s="96"/>
      <c r="M1" s="96"/>
    </row>
    <row r="2" ht="13.5" thickBot="1"/>
    <row r="3" spans="1:14" ht="12.75" customHeight="1" thickTop="1">
      <c r="A3" s="54" t="s">
        <v>1</v>
      </c>
      <c r="B3" s="54"/>
      <c r="C3" s="54"/>
      <c r="D3" s="54"/>
      <c r="E3" s="54"/>
      <c r="F3" s="57"/>
      <c r="G3" s="56"/>
      <c r="H3" s="161"/>
      <c r="I3" s="161"/>
      <c r="J3" s="161"/>
      <c r="K3" s="161"/>
      <c r="L3" s="161"/>
      <c r="M3" s="161" t="s">
        <v>226</v>
      </c>
      <c r="N3" s="155"/>
    </row>
    <row r="4" spans="1:14" ht="12.75" customHeight="1">
      <c r="A4" s="171"/>
      <c r="B4" s="172"/>
      <c r="C4" s="172"/>
      <c r="D4" s="172"/>
      <c r="E4" s="172"/>
      <c r="F4" s="50"/>
      <c r="G4" s="170"/>
      <c r="H4" s="183"/>
      <c r="I4" s="183"/>
      <c r="J4" s="183"/>
      <c r="K4" s="183"/>
      <c r="L4" s="183"/>
      <c r="M4" s="183" t="s">
        <v>227</v>
      </c>
      <c r="N4" s="184"/>
    </row>
    <row r="5" spans="1:14" ht="12.75" customHeight="1">
      <c r="A5" s="52"/>
      <c r="B5" s="50"/>
      <c r="C5" s="50"/>
      <c r="D5" s="50"/>
      <c r="E5" s="50"/>
      <c r="F5" s="50"/>
      <c r="G5" s="170"/>
      <c r="H5" s="183"/>
      <c r="I5" s="183"/>
      <c r="J5" s="183"/>
      <c r="K5" s="183"/>
      <c r="L5" s="183"/>
      <c r="M5" s="183" t="s">
        <v>228</v>
      </c>
      <c r="N5" s="184"/>
    </row>
    <row r="6" spans="1:14" ht="12.75" customHeight="1">
      <c r="A6" s="52" t="s">
        <v>155</v>
      </c>
      <c r="B6" s="50" t="s">
        <v>155</v>
      </c>
      <c r="C6" s="50" t="s">
        <v>155</v>
      </c>
      <c r="D6" s="50"/>
      <c r="E6" s="50" t="s">
        <v>156</v>
      </c>
      <c r="F6" s="50"/>
      <c r="G6" s="50"/>
      <c r="H6" s="183" t="s">
        <v>7</v>
      </c>
      <c r="I6" s="183" t="s">
        <v>186</v>
      </c>
      <c r="J6" s="183" t="s">
        <v>186</v>
      </c>
      <c r="K6" s="183" t="s">
        <v>186</v>
      </c>
      <c r="L6" s="183" t="s">
        <v>186</v>
      </c>
      <c r="M6" s="183" t="s">
        <v>225</v>
      </c>
      <c r="N6" s="184" t="s">
        <v>223</v>
      </c>
    </row>
    <row r="7" spans="1:14" ht="12.75" customHeight="1">
      <c r="A7" s="53" t="s">
        <v>159</v>
      </c>
      <c r="B7" s="51" t="s">
        <v>157</v>
      </c>
      <c r="C7" s="51" t="s">
        <v>158</v>
      </c>
      <c r="D7" s="51" t="s">
        <v>4</v>
      </c>
      <c r="E7" s="51" t="s">
        <v>5</v>
      </c>
      <c r="F7" s="51" t="s">
        <v>5</v>
      </c>
      <c r="G7" s="173" t="s">
        <v>6</v>
      </c>
      <c r="H7" s="173" t="s">
        <v>186</v>
      </c>
      <c r="I7" s="173" t="s">
        <v>218</v>
      </c>
      <c r="J7" s="173" t="s">
        <v>219</v>
      </c>
      <c r="K7" s="173" t="s">
        <v>220</v>
      </c>
      <c r="L7" s="173" t="s">
        <v>221</v>
      </c>
      <c r="M7" s="173" t="s">
        <v>224</v>
      </c>
      <c r="N7" s="185" t="s">
        <v>222</v>
      </c>
    </row>
    <row r="8" spans="1:14" ht="12.75" customHeight="1">
      <c r="A8" s="4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186"/>
    </row>
    <row r="9" spans="1:14" ht="12.75">
      <c r="A9" s="74"/>
      <c r="B9" s="75"/>
      <c r="C9" s="75"/>
      <c r="D9" s="75"/>
      <c r="E9" s="75">
        <v>0</v>
      </c>
      <c r="F9" s="75" t="s">
        <v>8</v>
      </c>
      <c r="G9" s="114" t="s">
        <v>9</v>
      </c>
      <c r="H9" s="69">
        <f>SUM(H10:H59)</f>
        <v>287376577</v>
      </c>
      <c r="I9" s="69">
        <f>SUM(I10:I59)</f>
        <v>16147670</v>
      </c>
      <c r="J9" s="69">
        <f>SUM(J10:J59)</f>
        <v>27392848</v>
      </c>
      <c r="K9" s="69">
        <f>SUM(K10:K59)</f>
        <v>39153457</v>
      </c>
      <c r="L9" s="69">
        <f>SUM(L10:L59)</f>
        <v>144279980</v>
      </c>
      <c r="M9" s="69">
        <f aca="true" t="shared" si="0" ref="M9:M40">I9*$E$71+J9*$E$72+K9*$E$73+L9*$E$74</f>
        <v>10334843.842450934</v>
      </c>
      <c r="N9" s="152">
        <f>M9/$M$9</f>
        <v>1</v>
      </c>
    </row>
    <row r="10" spans="1:14" ht="12.75">
      <c r="A10" s="79">
        <v>3</v>
      </c>
      <c r="B10" s="80" t="s">
        <v>10</v>
      </c>
      <c r="C10" s="115">
        <v>6</v>
      </c>
      <c r="D10" s="116" t="s">
        <v>11</v>
      </c>
      <c r="E10" s="115">
        <v>1</v>
      </c>
      <c r="F10" s="117" t="s">
        <v>12</v>
      </c>
      <c r="G10" s="118" t="s">
        <v>13</v>
      </c>
      <c r="H10" s="69">
        <v>4481078</v>
      </c>
      <c r="I10" s="69">
        <v>253306</v>
      </c>
      <c r="J10" s="69">
        <v>444478</v>
      </c>
      <c r="K10" s="69">
        <v>591299</v>
      </c>
      <c r="L10" s="69">
        <v>2308119</v>
      </c>
      <c r="M10" s="69">
        <f t="shared" si="0"/>
        <v>165519.74907627364</v>
      </c>
      <c r="N10" s="152">
        <f>M10/$M$9</f>
        <v>0.016015699085494862</v>
      </c>
    </row>
    <row r="11" spans="1:14" ht="12.75">
      <c r="A11" s="79">
        <v>4</v>
      </c>
      <c r="B11" s="80" t="s">
        <v>14</v>
      </c>
      <c r="C11" s="115">
        <v>9</v>
      </c>
      <c r="D11" s="116" t="s">
        <v>15</v>
      </c>
      <c r="E11" s="115">
        <v>2</v>
      </c>
      <c r="F11" s="117" t="s">
        <v>16</v>
      </c>
      <c r="G11" s="118" t="s">
        <v>17</v>
      </c>
      <c r="H11" s="69">
        <v>640841</v>
      </c>
      <c r="I11" s="69">
        <v>44462</v>
      </c>
      <c r="J11" s="69">
        <v>54103</v>
      </c>
      <c r="K11" s="69">
        <v>79610</v>
      </c>
      <c r="L11" s="69">
        <v>291071</v>
      </c>
      <c r="M11" s="69">
        <f t="shared" si="0"/>
        <v>20638.09891142686</v>
      </c>
      <c r="N11" s="152">
        <f aca="true" t="shared" si="1" ref="N11:N59">M11/$M$9</f>
        <v>0.001996943468720325</v>
      </c>
    </row>
    <row r="12" spans="1:14" ht="12.75">
      <c r="A12" s="79">
        <v>4</v>
      </c>
      <c r="B12" s="80" t="s">
        <v>14</v>
      </c>
      <c r="C12" s="115">
        <v>8</v>
      </c>
      <c r="D12" s="116" t="s">
        <v>18</v>
      </c>
      <c r="E12" s="115">
        <v>4</v>
      </c>
      <c r="F12" s="117" t="s">
        <v>19</v>
      </c>
      <c r="G12" s="118" t="s">
        <v>20</v>
      </c>
      <c r="H12" s="69">
        <v>5439091</v>
      </c>
      <c r="I12" s="69">
        <v>302441</v>
      </c>
      <c r="J12" s="69">
        <v>518500</v>
      </c>
      <c r="K12" s="69">
        <v>753658</v>
      </c>
      <c r="L12" s="69">
        <v>2566595</v>
      </c>
      <c r="M12" s="69">
        <f t="shared" si="0"/>
        <v>195652.04502769775</v>
      </c>
      <c r="N12" s="152">
        <f t="shared" si="1"/>
        <v>0.018931301528141754</v>
      </c>
    </row>
    <row r="13" spans="1:14" ht="12.75">
      <c r="A13" s="79">
        <v>3</v>
      </c>
      <c r="B13" s="80" t="s">
        <v>10</v>
      </c>
      <c r="C13" s="115">
        <v>7</v>
      </c>
      <c r="D13" s="116" t="s">
        <v>21</v>
      </c>
      <c r="E13" s="115">
        <v>5</v>
      </c>
      <c r="F13" s="117" t="s">
        <v>22</v>
      </c>
      <c r="G13" s="118" t="s">
        <v>23</v>
      </c>
      <c r="H13" s="69">
        <v>2707509</v>
      </c>
      <c r="I13" s="69">
        <v>156050</v>
      </c>
      <c r="J13" s="69">
        <v>267446</v>
      </c>
      <c r="K13" s="69">
        <v>348876</v>
      </c>
      <c r="L13" s="69">
        <v>1390668</v>
      </c>
      <c r="M13" s="69">
        <f t="shared" si="0"/>
        <v>99316.11926602182</v>
      </c>
      <c r="N13" s="152">
        <f t="shared" si="1"/>
        <v>0.009609832599315672</v>
      </c>
    </row>
    <row r="14" spans="1:14" ht="12.75">
      <c r="A14" s="79">
        <v>4</v>
      </c>
      <c r="B14" s="80" t="s">
        <v>14</v>
      </c>
      <c r="C14" s="115">
        <v>9</v>
      </c>
      <c r="D14" s="116" t="s">
        <v>15</v>
      </c>
      <c r="E14" s="115">
        <v>6</v>
      </c>
      <c r="F14" s="117" t="s">
        <v>24</v>
      </c>
      <c r="G14" s="118" t="s">
        <v>25</v>
      </c>
      <c r="H14" s="69">
        <v>34988261</v>
      </c>
      <c r="I14" s="69">
        <v>1984405</v>
      </c>
      <c r="J14" s="69">
        <v>3380164</v>
      </c>
      <c r="K14" s="69">
        <v>5193547</v>
      </c>
      <c r="L14" s="69">
        <v>16444295</v>
      </c>
      <c r="M14" s="69">
        <f t="shared" si="0"/>
        <v>1287425.4961655987</v>
      </c>
      <c r="N14" s="152">
        <f t="shared" si="1"/>
        <v>0.12457135451601392</v>
      </c>
    </row>
    <row r="15" spans="1:14" ht="12.75">
      <c r="A15" s="79">
        <v>4</v>
      </c>
      <c r="B15" s="80" t="s">
        <v>14</v>
      </c>
      <c r="C15" s="115">
        <v>8</v>
      </c>
      <c r="D15" s="116" t="s">
        <v>18</v>
      </c>
      <c r="E15" s="115">
        <v>8</v>
      </c>
      <c r="F15" s="117" t="s">
        <v>26</v>
      </c>
      <c r="G15" s="118" t="s">
        <v>27</v>
      </c>
      <c r="H15" s="69">
        <v>4498077</v>
      </c>
      <c r="I15" s="69">
        <v>251991</v>
      </c>
      <c r="J15" s="69">
        <v>429148</v>
      </c>
      <c r="K15" s="69">
        <v>676325</v>
      </c>
      <c r="L15" s="69">
        <v>2154701</v>
      </c>
      <c r="M15" s="69">
        <f t="shared" si="0"/>
        <v>164431.71776156474</v>
      </c>
      <c r="N15" s="152">
        <f t="shared" si="1"/>
        <v>0.015910421121812457</v>
      </c>
    </row>
    <row r="16" spans="1:14" ht="12.75">
      <c r="A16" s="79">
        <v>1</v>
      </c>
      <c r="B16" s="80" t="s">
        <v>28</v>
      </c>
      <c r="C16" s="115">
        <v>1</v>
      </c>
      <c r="D16" s="116" t="s">
        <v>29</v>
      </c>
      <c r="E16" s="115">
        <v>9</v>
      </c>
      <c r="F16" s="117" t="s">
        <v>30</v>
      </c>
      <c r="G16" s="118" t="s">
        <v>31</v>
      </c>
      <c r="H16" s="69">
        <v>3459006</v>
      </c>
      <c r="I16" s="69">
        <v>183512</v>
      </c>
      <c r="J16" s="69">
        <v>280954</v>
      </c>
      <c r="K16" s="69">
        <v>430826</v>
      </c>
      <c r="L16" s="69">
        <v>1875041</v>
      </c>
      <c r="M16" s="69">
        <f t="shared" si="0"/>
        <v>108708.2326296827</v>
      </c>
      <c r="N16" s="152">
        <f t="shared" si="1"/>
        <v>0.010518613951684273</v>
      </c>
    </row>
    <row r="17" spans="1:14" ht="12.75">
      <c r="A17" s="79">
        <v>3</v>
      </c>
      <c r="B17" s="80" t="s">
        <v>10</v>
      </c>
      <c r="C17" s="115">
        <v>5</v>
      </c>
      <c r="D17" s="116" t="s">
        <v>32</v>
      </c>
      <c r="E17" s="115">
        <v>10</v>
      </c>
      <c r="F17" s="117" t="s">
        <v>33</v>
      </c>
      <c r="G17" s="118" t="s">
        <v>34</v>
      </c>
      <c r="H17" s="69">
        <v>806105</v>
      </c>
      <c r="I17" s="69">
        <v>42450</v>
      </c>
      <c r="J17" s="69">
        <v>77449</v>
      </c>
      <c r="K17" s="69">
        <v>106723</v>
      </c>
      <c r="L17" s="69">
        <v>416698</v>
      </c>
      <c r="M17" s="69">
        <f t="shared" si="0"/>
        <v>29040.435286727898</v>
      </c>
      <c r="N17" s="152">
        <f t="shared" si="1"/>
        <v>0.002809953950870813</v>
      </c>
    </row>
    <row r="18" spans="1:14" ht="12.75">
      <c r="A18" s="79">
        <v>3</v>
      </c>
      <c r="B18" s="80" t="s">
        <v>10</v>
      </c>
      <c r="C18" s="115">
        <v>5</v>
      </c>
      <c r="D18" s="116" t="s">
        <v>32</v>
      </c>
      <c r="E18" s="115">
        <v>12</v>
      </c>
      <c r="F18" s="117" t="s">
        <v>35</v>
      </c>
      <c r="G18" s="118" t="s">
        <v>36</v>
      </c>
      <c r="H18" s="69">
        <v>16681144</v>
      </c>
      <c r="I18" s="69">
        <v>851537</v>
      </c>
      <c r="J18" s="69">
        <v>1360270</v>
      </c>
      <c r="K18" s="69">
        <v>2047710</v>
      </c>
      <c r="L18" s="69">
        <v>9090075</v>
      </c>
      <c r="M18" s="69">
        <f t="shared" si="0"/>
        <v>524321.1231097459</v>
      </c>
      <c r="N18" s="152">
        <f t="shared" si="1"/>
        <v>0.05073333773618024</v>
      </c>
    </row>
    <row r="19" spans="1:14" ht="12.75">
      <c r="A19" s="79">
        <v>3</v>
      </c>
      <c r="B19" s="80" t="s">
        <v>10</v>
      </c>
      <c r="C19" s="115">
        <v>5</v>
      </c>
      <c r="D19" s="116" t="s">
        <v>32</v>
      </c>
      <c r="E19" s="115">
        <v>13</v>
      </c>
      <c r="F19" s="117" t="s">
        <v>37</v>
      </c>
      <c r="G19" s="118" t="s">
        <v>38</v>
      </c>
      <c r="H19" s="69">
        <v>8539735</v>
      </c>
      <c r="I19" s="69">
        <v>479024</v>
      </c>
      <c r="J19" s="69">
        <v>829262</v>
      </c>
      <c r="K19" s="69">
        <v>1289163</v>
      </c>
      <c r="L19" s="69">
        <v>3967571</v>
      </c>
      <c r="M19" s="69">
        <f t="shared" si="0"/>
        <v>316256.5272903944</v>
      </c>
      <c r="N19" s="152">
        <f t="shared" si="1"/>
        <v>0.03060099718114303</v>
      </c>
    </row>
    <row r="20" spans="1:14" ht="12.75">
      <c r="A20" s="79">
        <v>4</v>
      </c>
      <c r="B20" s="80" t="s">
        <v>14</v>
      </c>
      <c r="C20" s="115">
        <v>9</v>
      </c>
      <c r="D20" s="116" t="s">
        <v>15</v>
      </c>
      <c r="E20" s="115">
        <v>15</v>
      </c>
      <c r="F20" s="117" t="s">
        <v>39</v>
      </c>
      <c r="G20" s="118" t="s">
        <v>40</v>
      </c>
      <c r="H20" s="69">
        <v>1234514</v>
      </c>
      <c r="I20" s="69">
        <v>64693</v>
      </c>
      <c r="J20" s="69">
        <v>100935</v>
      </c>
      <c r="K20" s="69">
        <v>152167</v>
      </c>
      <c r="L20" s="69">
        <v>632779</v>
      </c>
      <c r="M20" s="69">
        <f t="shared" si="0"/>
        <v>38798.10972860254</v>
      </c>
      <c r="N20" s="152">
        <f t="shared" si="1"/>
        <v>0.003754107011200033</v>
      </c>
    </row>
    <row r="21" spans="1:14" ht="12.75">
      <c r="A21" s="79">
        <v>4</v>
      </c>
      <c r="B21" s="80" t="s">
        <v>14</v>
      </c>
      <c r="C21" s="115">
        <v>8</v>
      </c>
      <c r="D21" s="116" t="s">
        <v>18</v>
      </c>
      <c r="E21" s="115">
        <v>16</v>
      </c>
      <c r="F21" s="117" t="s">
        <v>41</v>
      </c>
      <c r="G21" s="118" t="s">
        <v>42</v>
      </c>
      <c r="H21" s="69">
        <v>1343194</v>
      </c>
      <c r="I21" s="69">
        <v>86401</v>
      </c>
      <c r="J21" s="69">
        <v>143839</v>
      </c>
      <c r="K21" s="69">
        <v>169678</v>
      </c>
      <c r="L21" s="69">
        <v>632157</v>
      </c>
      <c r="M21" s="69">
        <f t="shared" si="0"/>
        <v>52257.93111827869</v>
      </c>
      <c r="N21" s="152">
        <f t="shared" si="1"/>
        <v>0.0050564799928206365</v>
      </c>
    </row>
    <row r="22" spans="1:14" ht="12.75">
      <c r="A22" s="79">
        <v>2</v>
      </c>
      <c r="B22" s="80" t="s">
        <v>43</v>
      </c>
      <c r="C22" s="115">
        <v>3</v>
      </c>
      <c r="D22" s="116" t="s">
        <v>44</v>
      </c>
      <c r="E22" s="115">
        <v>17</v>
      </c>
      <c r="F22" s="117" t="s">
        <v>45</v>
      </c>
      <c r="G22" s="118" t="s">
        <v>46</v>
      </c>
      <c r="H22" s="69">
        <v>12585204</v>
      </c>
      <c r="I22" s="69">
        <v>707384</v>
      </c>
      <c r="J22" s="69">
        <v>1220285</v>
      </c>
      <c r="K22" s="69">
        <v>1795146</v>
      </c>
      <c r="L22" s="69">
        <v>6233529</v>
      </c>
      <c r="M22" s="69">
        <f t="shared" si="0"/>
        <v>462004.55185475264</v>
      </c>
      <c r="N22" s="152">
        <f t="shared" si="1"/>
        <v>0.04470358322755142</v>
      </c>
    </row>
    <row r="23" spans="1:14" ht="12.75">
      <c r="A23" s="79">
        <v>2</v>
      </c>
      <c r="B23" s="80" t="s">
        <v>43</v>
      </c>
      <c r="C23" s="115">
        <v>3</v>
      </c>
      <c r="D23" s="116" t="s">
        <v>44</v>
      </c>
      <c r="E23" s="115">
        <v>18</v>
      </c>
      <c r="F23" s="117" t="s">
        <v>47</v>
      </c>
      <c r="G23" s="118" t="s">
        <v>48</v>
      </c>
      <c r="H23" s="69">
        <v>6158327</v>
      </c>
      <c r="I23" s="69">
        <v>354120</v>
      </c>
      <c r="J23" s="69">
        <v>627897</v>
      </c>
      <c r="K23" s="69">
        <v>815726</v>
      </c>
      <c r="L23" s="69">
        <v>3092012</v>
      </c>
      <c r="M23" s="69">
        <f t="shared" si="0"/>
        <v>232377.29972000566</v>
      </c>
      <c r="N23" s="152">
        <f t="shared" si="1"/>
        <v>0.022484838983778666</v>
      </c>
    </row>
    <row r="24" spans="1:14" ht="12.75">
      <c r="A24" s="79">
        <v>2</v>
      </c>
      <c r="B24" s="80" t="s">
        <v>43</v>
      </c>
      <c r="C24" s="115">
        <v>4</v>
      </c>
      <c r="D24" s="116" t="s">
        <v>49</v>
      </c>
      <c r="E24" s="115">
        <v>19</v>
      </c>
      <c r="F24" s="117" t="s">
        <v>50</v>
      </c>
      <c r="G24" s="118" t="s">
        <v>51</v>
      </c>
      <c r="H24" s="69">
        <v>2934776</v>
      </c>
      <c r="I24" s="69">
        <v>169444</v>
      </c>
      <c r="J24" s="69">
        <v>310241</v>
      </c>
      <c r="K24" s="69">
        <v>358730</v>
      </c>
      <c r="L24" s="69">
        <v>1550927</v>
      </c>
      <c r="M24" s="69">
        <f t="shared" si="0"/>
        <v>112829.80982057362</v>
      </c>
      <c r="N24" s="152">
        <f t="shared" si="1"/>
        <v>0.010917417963986938</v>
      </c>
    </row>
    <row r="25" spans="1:14" ht="12.75">
      <c r="A25" s="79">
        <v>2</v>
      </c>
      <c r="B25" s="80" t="s">
        <v>43</v>
      </c>
      <c r="C25" s="115">
        <v>4</v>
      </c>
      <c r="D25" s="116" t="s">
        <v>49</v>
      </c>
      <c r="E25" s="115">
        <v>20</v>
      </c>
      <c r="F25" s="117" t="s">
        <v>52</v>
      </c>
      <c r="G25" s="118" t="s">
        <v>53</v>
      </c>
      <c r="H25" s="69">
        <v>2712896</v>
      </c>
      <c r="I25" s="69">
        <v>163674</v>
      </c>
      <c r="J25" s="69">
        <v>279129</v>
      </c>
      <c r="K25" s="69">
        <v>341236</v>
      </c>
      <c r="L25" s="69">
        <v>1361338</v>
      </c>
      <c r="M25" s="69">
        <f t="shared" si="0"/>
        <v>102340.62560098716</v>
      </c>
      <c r="N25" s="152">
        <f t="shared" si="1"/>
        <v>0.009902483981481894</v>
      </c>
    </row>
    <row r="26" spans="1:14" ht="12.75">
      <c r="A26" s="79">
        <v>3</v>
      </c>
      <c r="B26" s="80" t="s">
        <v>10</v>
      </c>
      <c r="C26" s="115">
        <v>6</v>
      </c>
      <c r="D26" s="116" t="s">
        <v>11</v>
      </c>
      <c r="E26" s="115">
        <v>21</v>
      </c>
      <c r="F26" s="117" t="s">
        <v>54</v>
      </c>
      <c r="G26" s="118" t="s">
        <v>55</v>
      </c>
      <c r="H26" s="69">
        <v>4089985</v>
      </c>
      <c r="I26" s="69">
        <v>222791</v>
      </c>
      <c r="J26" s="69">
        <v>400584</v>
      </c>
      <c r="K26" s="69">
        <v>553932</v>
      </c>
      <c r="L26" s="69">
        <v>2101746</v>
      </c>
      <c r="M26" s="69">
        <f t="shared" si="0"/>
        <v>150151.3976530908</v>
      </c>
      <c r="N26" s="152">
        <f t="shared" si="1"/>
        <v>0.01452865664368684</v>
      </c>
    </row>
    <row r="27" spans="1:14" ht="12.75">
      <c r="A27" s="79">
        <v>3</v>
      </c>
      <c r="B27" s="80" t="s">
        <v>10</v>
      </c>
      <c r="C27" s="115">
        <v>7</v>
      </c>
      <c r="D27" s="116" t="s">
        <v>21</v>
      </c>
      <c r="E27" s="115">
        <v>22</v>
      </c>
      <c r="F27" s="117" t="s">
        <v>56</v>
      </c>
      <c r="G27" s="118" t="s">
        <v>57</v>
      </c>
      <c r="H27" s="69">
        <v>4477042</v>
      </c>
      <c r="I27" s="69">
        <v>281520</v>
      </c>
      <c r="J27" s="69">
        <v>479460</v>
      </c>
      <c r="K27" s="69">
        <v>583585</v>
      </c>
      <c r="L27" s="69">
        <v>2186222</v>
      </c>
      <c r="M27" s="69">
        <f t="shared" si="0"/>
        <v>175202.84220263278</v>
      </c>
      <c r="N27" s="152">
        <f t="shared" si="1"/>
        <v>0.016952635654055803</v>
      </c>
    </row>
    <row r="28" spans="1:14" ht="12.75">
      <c r="A28" s="79">
        <v>1</v>
      </c>
      <c r="B28" s="80" t="s">
        <v>28</v>
      </c>
      <c r="C28" s="115">
        <v>1</v>
      </c>
      <c r="D28" s="116" t="s">
        <v>29</v>
      </c>
      <c r="E28" s="115">
        <v>23</v>
      </c>
      <c r="F28" s="117" t="s">
        <v>58</v>
      </c>
      <c r="G28" s="118" t="s">
        <v>59</v>
      </c>
      <c r="H28" s="69">
        <v>1297750</v>
      </c>
      <c r="I28" s="69">
        <v>73960</v>
      </c>
      <c r="J28" s="69">
        <v>109909</v>
      </c>
      <c r="K28" s="69">
        <v>150833</v>
      </c>
      <c r="L28" s="69">
        <v>728919</v>
      </c>
      <c r="M28" s="69">
        <f t="shared" si="0"/>
        <v>41725.59840141728</v>
      </c>
      <c r="N28" s="152">
        <f t="shared" si="1"/>
        <v>0.004037370959590808</v>
      </c>
    </row>
    <row r="29" spans="1:14" ht="12.75">
      <c r="A29" s="79">
        <v>3</v>
      </c>
      <c r="B29" s="80" t="s">
        <v>10</v>
      </c>
      <c r="C29" s="115">
        <v>5</v>
      </c>
      <c r="D29" s="116" t="s">
        <v>32</v>
      </c>
      <c r="E29" s="115">
        <v>24</v>
      </c>
      <c r="F29" s="117" t="s">
        <v>60</v>
      </c>
      <c r="G29" s="118" t="s">
        <v>61</v>
      </c>
      <c r="H29" s="69">
        <v>5441531</v>
      </c>
      <c r="I29" s="69">
        <v>301882</v>
      </c>
      <c r="J29" s="69">
        <v>457511</v>
      </c>
      <c r="K29" s="69">
        <v>721765</v>
      </c>
      <c r="L29" s="69">
        <v>2799388</v>
      </c>
      <c r="M29" s="69">
        <f t="shared" si="0"/>
        <v>177173.20596638453</v>
      </c>
      <c r="N29" s="152">
        <f t="shared" si="1"/>
        <v>0.01714328814903191</v>
      </c>
    </row>
    <row r="30" spans="1:14" ht="12.75">
      <c r="A30" s="79">
        <v>1</v>
      </c>
      <c r="B30" s="80" t="s">
        <v>28</v>
      </c>
      <c r="C30" s="115">
        <v>1</v>
      </c>
      <c r="D30" s="116" t="s">
        <v>29</v>
      </c>
      <c r="E30" s="115">
        <v>25</v>
      </c>
      <c r="F30" s="117" t="s">
        <v>62</v>
      </c>
      <c r="G30" s="118" t="s">
        <v>63</v>
      </c>
      <c r="H30" s="69">
        <v>6412554</v>
      </c>
      <c r="I30" s="69">
        <v>325660</v>
      </c>
      <c r="J30" s="69">
        <v>589634</v>
      </c>
      <c r="K30" s="69">
        <v>913571</v>
      </c>
      <c r="L30" s="69">
        <v>3413996</v>
      </c>
      <c r="M30" s="69">
        <f t="shared" si="0"/>
        <v>226456.68932682788</v>
      </c>
      <c r="N30" s="152">
        <f t="shared" si="1"/>
        <v>0.02191196043007875</v>
      </c>
    </row>
    <row r="31" spans="1:14" ht="12.75">
      <c r="A31" s="79">
        <v>2</v>
      </c>
      <c r="B31" s="80" t="s">
        <v>43</v>
      </c>
      <c r="C31" s="115">
        <v>3</v>
      </c>
      <c r="D31" s="116" t="s">
        <v>44</v>
      </c>
      <c r="E31" s="115">
        <v>26</v>
      </c>
      <c r="F31" s="117" t="s">
        <v>64</v>
      </c>
      <c r="G31" s="118" t="s">
        <v>65</v>
      </c>
      <c r="H31" s="69">
        <v>10042495</v>
      </c>
      <c r="I31" s="69">
        <v>580911</v>
      </c>
      <c r="J31" s="69">
        <v>961604</v>
      </c>
      <c r="K31" s="69">
        <v>1335220</v>
      </c>
      <c r="L31" s="69">
        <v>5133440</v>
      </c>
      <c r="M31" s="69">
        <f t="shared" si="0"/>
        <v>361343.5712342847</v>
      </c>
      <c r="N31" s="152">
        <f t="shared" si="1"/>
        <v>0.03496362177723928</v>
      </c>
    </row>
    <row r="32" spans="1:14" ht="12.75">
      <c r="A32" s="79">
        <v>2</v>
      </c>
      <c r="B32" s="80" t="s">
        <v>43</v>
      </c>
      <c r="C32" s="115">
        <v>4</v>
      </c>
      <c r="D32" s="116" t="s">
        <v>49</v>
      </c>
      <c r="E32" s="115">
        <v>27</v>
      </c>
      <c r="F32" s="117" t="s">
        <v>66</v>
      </c>
      <c r="G32" s="118" t="s">
        <v>67</v>
      </c>
      <c r="H32" s="69">
        <v>5025081</v>
      </c>
      <c r="I32" s="69">
        <v>300072</v>
      </c>
      <c r="J32" s="69">
        <v>493272</v>
      </c>
      <c r="K32" s="69">
        <v>671473</v>
      </c>
      <c r="L32" s="69">
        <v>2551144</v>
      </c>
      <c r="M32" s="69">
        <f t="shared" si="0"/>
        <v>184507.31134017528</v>
      </c>
      <c r="N32" s="152">
        <f t="shared" si="1"/>
        <v>0.017852936546781814</v>
      </c>
    </row>
    <row r="33" spans="1:14" ht="12.75">
      <c r="A33" s="79">
        <v>3</v>
      </c>
      <c r="B33" s="80" t="s">
        <v>10</v>
      </c>
      <c r="C33" s="115">
        <v>6</v>
      </c>
      <c r="D33" s="116" t="s">
        <v>11</v>
      </c>
      <c r="E33" s="115">
        <v>28</v>
      </c>
      <c r="F33" s="117" t="s">
        <v>68</v>
      </c>
      <c r="G33" s="118" t="s">
        <v>69</v>
      </c>
      <c r="H33" s="69">
        <v>2867635</v>
      </c>
      <c r="I33" s="69">
        <v>173882</v>
      </c>
      <c r="J33" s="69">
        <v>313738</v>
      </c>
      <c r="K33" s="69">
        <v>373789</v>
      </c>
      <c r="L33" s="69">
        <v>1391056</v>
      </c>
      <c r="M33" s="69">
        <f t="shared" si="0"/>
        <v>114069.63945540103</v>
      </c>
      <c r="N33" s="152">
        <f t="shared" si="1"/>
        <v>0.011037383940612027</v>
      </c>
    </row>
    <row r="34" spans="1:14" ht="12.75">
      <c r="A34" s="79">
        <v>2</v>
      </c>
      <c r="B34" s="80" t="s">
        <v>43</v>
      </c>
      <c r="C34" s="115">
        <v>4</v>
      </c>
      <c r="D34" s="116" t="s">
        <v>49</v>
      </c>
      <c r="E34" s="115">
        <v>29</v>
      </c>
      <c r="F34" s="117" t="s">
        <v>70</v>
      </c>
      <c r="G34" s="118" t="s">
        <v>71</v>
      </c>
      <c r="H34" s="69">
        <v>5679770</v>
      </c>
      <c r="I34" s="69">
        <v>327333</v>
      </c>
      <c r="J34" s="69">
        <v>551686</v>
      </c>
      <c r="K34" s="69">
        <v>730243</v>
      </c>
      <c r="L34" s="69">
        <v>2937100</v>
      </c>
      <c r="M34" s="69">
        <f t="shared" si="0"/>
        <v>205607.78158900177</v>
      </c>
      <c r="N34" s="152">
        <f t="shared" si="1"/>
        <v>0.01989461908891711</v>
      </c>
    </row>
    <row r="35" spans="1:14" ht="12.75">
      <c r="A35" s="79">
        <v>4</v>
      </c>
      <c r="B35" s="80" t="s">
        <v>14</v>
      </c>
      <c r="C35" s="115">
        <v>8</v>
      </c>
      <c r="D35" s="116" t="s">
        <v>18</v>
      </c>
      <c r="E35" s="115">
        <v>30</v>
      </c>
      <c r="F35" s="117" t="s">
        <v>72</v>
      </c>
      <c r="G35" s="118" t="s">
        <v>73</v>
      </c>
      <c r="H35" s="69">
        <v>910670</v>
      </c>
      <c r="I35" s="69">
        <v>56601</v>
      </c>
      <c r="J35" s="69">
        <v>89633</v>
      </c>
      <c r="K35" s="69">
        <v>101535</v>
      </c>
      <c r="L35" s="69">
        <v>491235</v>
      </c>
      <c r="M35" s="69">
        <f t="shared" si="0"/>
        <v>32699.885970563406</v>
      </c>
      <c r="N35" s="152">
        <f t="shared" si="1"/>
        <v>0.0031640425795546948</v>
      </c>
    </row>
    <row r="36" spans="1:14" ht="12.75">
      <c r="A36" s="79">
        <v>2</v>
      </c>
      <c r="B36" s="80" t="s">
        <v>43</v>
      </c>
      <c r="C36" s="115">
        <v>4</v>
      </c>
      <c r="D36" s="116" t="s">
        <v>49</v>
      </c>
      <c r="E36" s="115">
        <v>31</v>
      </c>
      <c r="F36" s="117" t="s">
        <v>74</v>
      </c>
      <c r="G36" s="118" t="s">
        <v>75</v>
      </c>
      <c r="H36" s="69">
        <v>1726437</v>
      </c>
      <c r="I36" s="69">
        <v>104870</v>
      </c>
      <c r="J36" s="69">
        <v>177970</v>
      </c>
      <c r="K36" s="69">
        <v>219928</v>
      </c>
      <c r="L36" s="69">
        <v>870253</v>
      </c>
      <c r="M36" s="69">
        <f t="shared" si="0"/>
        <v>65369.926759646456</v>
      </c>
      <c r="N36" s="152">
        <f t="shared" si="1"/>
        <v>0.006325197337877127</v>
      </c>
    </row>
    <row r="37" spans="1:14" ht="12.75">
      <c r="A37" s="79">
        <v>4</v>
      </c>
      <c r="B37" s="80" t="s">
        <v>14</v>
      </c>
      <c r="C37" s="115">
        <v>8</v>
      </c>
      <c r="D37" s="116" t="s">
        <v>18</v>
      </c>
      <c r="E37" s="115">
        <v>32</v>
      </c>
      <c r="F37" s="117" t="s">
        <v>76</v>
      </c>
      <c r="G37" s="118" t="s">
        <v>77</v>
      </c>
      <c r="H37" s="69">
        <v>2168304</v>
      </c>
      <c r="I37" s="69">
        <v>112136</v>
      </c>
      <c r="J37" s="69">
        <v>181975</v>
      </c>
      <c r="K37" s="69">
        <v>316560</v>
      </c>
      <c r="L37" s="69">
        <v>1037214</v>
      </c>
      <c r="M37" s="69">
        <f t="shared" si="0"/>
        <v>71506.89216396581</v>
      </c>
      <c r="N37" s="152">
        <f t="shared" si="1"/>
        <v>0.0069190104131276135</v>
      </c>
    </row>
    <row r="38" spans="1:14" ht="12.75">
      <c r="A38" s="79">
        <v>1</v>
      </c>
      <c r="B38" s="80" t="s">
        <v>28</v>
      </c>
      <c r="C38" s="115">
        <v>1</v>
      </c>
      <c r="D38" s="116" t="s">
        <v>29</v>
      </c>
      <c r="E38" s="115">
        <v>33</v>
      </c>
      <c r="F38" s="117" t="s">
        <v>78</v>
      </c>
      <c r="G38" s="118" t="s">
        <v>79</v>
      </c>
      <c r="H38" s="69">
        <v>1275607</v>
      </c>
      <c r="I38" s="69">
        <v>72544</v>
      </c>
      <c r="J38" s="69">
        <v>110944</v>
      </c>
      <c r="K38" s="69">
        <v>154622</v>
      </c>
      <c r="L38" s="69">
        <v>685043</v>
      </c>
      <c r="M38" s="69">
        <f t="shared" si="0"/>
        <v>42050.48009192468</v>
      </c>
      <c r="N38" s="152">
        <f t="shared" si="1"/>
        <v>0.004068806527990297</v>
      </c>
    </row>
    <row r="39" spans="1:14" ht="12.75">
      <c r="A39" s="79">
        <v>1</v>
      </c>
      <c r="B39" s="80" t="s">
        <v>28</v>
      </c>
      <c r="C39" s="115">
        <v>2</v>
      </c>
      <c r="D39" s="116" t="s">
        <v>80</v>
      </c>
      <c r="E39" s="115">
        <v>34</v>
      </c>
      <c r="F39" s="117" t="s">
        <v>81</v>
      </c>
      <c r="G39" s="118" t="s">
        <v>82</v>
      </c>
      <c r="H39" s="69">
        <v>8577250</v>
      </c>
      <c r="I39" s="69">
        <v>451279</v>
      </c>
      <c r="J39" s="69">
        <v>692182</v>
      </c>
      <c r="K39" s="69">
        <v>1152020</v>
      </c>
      <c r="L39" s="69">
        <v>4544955</v>
      </c>
      <c r="M39" s="69">
        <f t="shared" si="0"/>
        <v>271699.92973056034</v>
      </c>
      <c r="N39" s="152">
        <f t="shared" si="1"/>
        <v>0.026289698603334296</v>
      </c>
    </row>
    <row r="40" spans="1:14" ht="12.75">
      <c r="A40" s="79">
        <v>4</v>
      </c>
      <c r="B40" s="80" t="s">
        <v>14</v>
      </c>
      <c r="C40" s="115">
        <v>8</v>
      </c>
      <c r="D40" s="116" t="s">
        <v>18</v>
      </c>
      <c r="E40" s="115">
        <v>35</v>
      </c>
      <c r="F40" s="117" t="s">
        <v>83</v>
      </c>
      <c r="G40" s="118" t="s">
        <v>84</v>
      </c>
      <c r="H40" s="69">
        <v>1855143</v>
      </c>
      <c r="I40" s="69">
        <v>117909</v>
      </c>
      <c r="J40" s="69">
        <v>181901</v>
      </c>
      <c r="K40" s="69">
        <v>226880</v>
      </c>
      <c r="L40" s="69">
        <v>911607</v>
      </c>
      <c r="M40" s="69">
        <f t="shared" si="0"/>
        <v>67066.21215162764</v>
      </c>
      <c r="N40" s="152">
        <f t="shared" si="1"/>
        <v>0.006489329996080785</v>
      </c>
    </row>
    <row r="41" spans="1:14" ht="12.75">
      <c r="A41" s="79">
        <v>1</v>
      </c>
      <c r="B41" s="80" t="s">
        <v>28</v>
      </c>
      <c r="C41" s="115">
        <v>2</v>
      </c>
      <c r="D41" s="116" t="s">
        <v>80</v>
      </c>
      <c r="E41" s="115">
        <v>36</v>
      </c>
      <c r="F41" s="117" t="s">
        <v>85</v>
      </c>
      <c r="G41" s="118" t="s">
        <v>86</v>
      </c>
      <c r="H41" s="69">
        <v>19151066</v>
      </c>
      <c r="I41" s="69">
        <v>1019635</v>
      </c>
      <c r="J41" s="69">
        <v>1790384</v>
      </c>
      <c r="K41" s="69">
        <v>2704815</v>
      </c>
      <c r="L41" s="69">
        <v>9934640</v>
      </c>
      <c r="M41" s="69">
        <f aca="true" t="shared" si="2" ref="M41:M59">I41*$E$71+J41*$E$72+K41*$E$73+L41*$E$74</f>
        <v>683383.524180973</v>
      </c>
      <c r="N41" s="152">
        <f t="shared" si="1"/>
        <v>0.06612422351017419</v>
      </c>
    </row>
    <row r="42" spans="1:14" ht="12.75">
      <c r="A42" s="79">
        <v>3</v>
      </c>
      <c r="B42" s="80" t="s">
        <v>10</v>
      </c>
      <c r="C42" s="115">
        <v>5</v>
      </c>
      <c r="D42" s="116" t="s">
        <v>32</v>
      </c>
      <c r="E42" s="115">
        <v>37</v>
      </c>
      <c r="F42" s="117" t="s">
        <v>87</v>
      </c>
      <c r="G42" s="118" t="s">
        <v>88</v>
      </c>
      <c r="H42" s="69">
        <v>8311899</v>
      </c>
      <c r="I42" s="69">
        <v>429831</v>
      </c>
      <c r="J42" s="69">
        <v>775760</v>
      </c>
      <c r="K42" s="69">
        <v>1179578</v>
      </c>
      <c r="L42" s="69">
        <v>4119827</v>
      </c>
      <c r="M42" s="69">
        <f t="shared" si="2"/>
        <v>295775.48725189903</v>
      </c>
      <c r="N42" s="152">
        <f t="shared" si="1"/>
        <v>0.028619250736715066</v>
      </c>
    </row>
    <row r="43" spans="1:14" ht="12.75">
      <c r="A43" s="79">
        <v>2</v>
      </c>
      <c r="B43" s="80" t="s">
        <v>43</v>
      </c>
      <c r="C43" s="115">
        <v>4</v>
      </c>
      <c r="D43" s="116" t="s">
        <v>49</v>
      </c>
      <c r="E43" s="115">
        <v>38</v>
      </c>
      <c r="F43" s="117" t="s">
        <v>89</v>
      </c>
      <c r="G43" s="118" t="s">
        <v>90</v>
      </c>
      <c r="H43" s="69">
        <v>633799</v>
      </c>
      <c r="I43" s="69">
        <v>38613</v>
      </c>
      <c r="J43" s="69">
        <v>73619</v>
      </c>
      <c r="K43" s="69">
        <v>73844</v>
      </c>
      <c r="L43" s="69">
        <v>331483</v>
      </c>
      <c r="M43" s="69">
        <f t="shared" si="2"/>
        <v>26134.36366337194</v>
      </c>
      <c r="N43" s="152">
        <f t="shared" si="1"/>
        <v>0.0025287623172421453</v>
      </c>
    </row>
    <row r="44" spans="1:14" ht="12.75">
      <c r="A44" s="79">
        <v>2</v>
      </c>
      <c r="B44" s="80" t="s">
        <v>43</v>
      </c>
      <c r="C44" s="115">
        <v>3</v>
      </c>
      <c r="D44" s="116" t="s">
        <v>44</v>
      </c>
      <c r="E44" s="115">
        <v>39</v>
      </c>
      <c r="F44" s="117" t="s">
        <v>91</v>
      </c>
      <c r="G44" s="118" t="s">
        <v>92</v>
      </c>
      <c r="H44" s="69">
        <v>11410396</v>
      </c>
      <c r="I44" s="69">
        <v>649696</v>
      </c>
      <c r="J44" s="69">
        <v>1087975</v>
      </c>
      <c r="K44" s="69">
        <v>1488239</v>
      </c>
      <c r="L44" s="69">
        <v>5956747</v>
      </c>
      <c r="M44" s="69">
        <f t="shared" si="2"/>
        <v>408211.78553682123</v>
      </c>
      <c r="N44" s="152">
        <f t="shared" si="1"/>
        <v>0.03949859250510096</v>
      </c>
    </row>
    <row r="45" spans="1:14" ht="12.75">
      <c r="A45" s="79">
        <v>3</v>
      </c>
      <c r="B45" s="80" t="s">
        <v>10</v>
      </c>
      <c r="C45" s="115">
        <v>7</v>
      </c>
      <c r="D45" s="116" t="s">
        <v>21</v>
      </c>
      <c r="E45" s="115">
        <v>40</v>
      </c>
      <c r="F45" s="117" t="s">
        <v>93</v>
      </c>
      <c r="G45" s="118" t="s">
        <v>94</v>
      </c>
      <c r="H45" s="69">
        <v>3488201</v>
      </c>
      <c r="I45" s="69">
        <v>204214</v>
      </c>
      <c r="J45" s="69">
        <v>360730</v>
      </c>
      <c r="K45" s="69">
        <v>443757</v>
      </c>
      <c r="L45" s="69">
        <v>1757473</v>
      </c>
      <c r="M45" s="69">
        <f t="shared" si="2"/>
        <v>132318.7497819964</v>
      </c>
      <c r="N45" s="152">
        <f t="shared" si="1"/>
        <v>0.012803168756018347</v>
      </c>
    </row>
    <row r="46" spans="1:14" ht="12.75">
      <c r="A46" s="79">
        <v>4</v>
      </c>
      <c r="B46" s="80" t="s">
        <v>14</v>
      </c>
      <c r="C46" s="115">
        <v>9</v>
      </c>
      <c r="D46" s="116" t="s">
        <v>15</v>
      </c>
      <c r="E46" s="115">
        <v>41</v>
      </c>
      <c r="F46" s="117" t="s">
        <v>95</v>
      </c>
      <c r="G46" s="118" t="s">
        <v>96</v>
      </c>
      <c r="H46" s="69">
        <v>3523281</v>
      </c>
      <c r="I46" s="69">
        <v>195753</v>
      </c>
      <c r="J46" s="69">
        <v>335076</v>
      </c>
      <c r="K46" s="69">
        <v>479265</v>
      </c>
      <c r="L46" s="69">
        <v>1804030</v>
      </c>
      <c r="M46" s="69">
        <f t="shared" si="2"/>
        <v>126540.9607648767</v>
      </c>
      <c r="N46" s="152">
        <f t="shared" si="1"/>
        <v>0.012244109605711003</v>
      </c>
    </row>
    <row r="47" spans="1:14" ht="12.75">
      <c r="A47" s="79">
        <v>1</v>
      </c>
      <c r="B47" s="80" t="s">
        <v>28</v>
      </c>
      <c r="C47" s="115">
        <v>2</v>
      </c>
      <c r="D47" s="116" t="s">
        <v>80</v>
      </c>
      <c r="E47" s="115">
        <v>42</v>
      </c>
      <c r="F47" s="117" t="s">
        <v>97</v>
      </c>
      <c r="G47" s="118" t="s">
        <v>98</v>
      </c>
      <c r="H47" s="69">
        <v>12328459</v>
      </c>
      <c r="I47" s="69">
        <v>675328</v>
      </c>
      <c r="J47" s="69">
        <v>1137395</v>
      </c>
      <c r="K47" s="69">
        <v>1508195</v>
      </c>
      <c r="L47" s="69">
        <v>6768267</v>
      </c>
      <c r="M47" s="69">
        <f t="shared" si="2"/>
        <v>426245.09501873003</v>
      </c>
      <c r="N47" s="152">
        <f t="shared" si="1"/>
        <v>0.041243496420130234</v>
      </c>
    </row>
    <row r="48" spans="1:14" ht="12.75">
      <c r="A48" s="79">
        <v>1</v>
      </c>
      <c r="B48" s="80" t="s">
        <v>28</v>
      </c>
      <c r="C48" s="115">
        <v>1</v>
      </c>
      <c r="D48" s="116" t="s">
        <v>29</v>
      </c>
      <c r="E48" s="115">
        <v>44</v>
      </c>
      <c r="F48" s="117" t="s">
        <v>99</v>
      </c>
      <c r="G48" s="118" t="s">
        <v>100</v>
      </c>
      <c r="H48" s="69">
        <v>1068897</v>
      </c>
      <c r="I48" s="69">
        <v>54737</v>
      </c>
      <c r="J48" s="69">
        <v>110145</v>
      </c>
      <c r="K48" s="69">
        <v>136153</v>
      </c>
      <c r="L48" s="69">
        <v>564787</v>
      </c>
      <c r="M48" s="69">
        <f t="shared" si="2"/>
        <v>40457.12953618377</v>
      </c>
      <c r="N48" s="152">
        <f t="shared" si="1"/>
        <v>0.003914633849618889</v>
      </c>
    </row>
    <row r="49" spans="1:14" ht="12.75">
      <c r="A49" s="79">
        <v>3</v>
      </c>
      <c r="B49" s="80" t="s">
        <v>10</v>
      </c>
      <c r="C49" s="115">
        <v>5</v>
      </c>
      <c r="D49" s="116" t="s">
        <v>32</v>
      </c>
      <c r="E49" s="115">
        <v>45</v>
      </c>
      <c r="F49" s="117" t="s">
        <v>101</v>
      </c>
      <c r="G49" s="118" t="s">
        <v>102</v>
      </c>
      <c r="H49" s="69">
        <v>4105848</v>
      </c>
      <c r="I49" s="69">
        <v>226803</v>
      </c>
      <c r="J49" s="69">
        <v>403832</v>
      </c>
      <c r="K49" s="69">
        <v>542318</v>
      </c>
      <c r="L49" s="69">
        <v>2063741</v>
      </c>
      <c r="M49" s="69">
        <f t="shared" si="2"/>
        <v>150483.48914852028</v>
      </c>
      <c r="N49" s="152">
        <f t="shared" si="1"/>
        <v>0.014560789833166242</v>
      </c>
    </row>
    <row r="50" spans="1:14" ht="12.75">
      <c r="A50" s="79">
        <v>2</v>
      </c>
      <c r="B50" s="80" t="s">
        <v>43</v>
      </c>
      <c r="C50" s="115">
        <v>4</v>
      </c>
      <c r="D50" s="116" t="s">
        <v>49</v>
      </c>
      <c r="E50" s="115">
        <v>46</v>
      </c>
      <c r="F50" s="117" t="s">
        <v>103</v>
      </c>
      <c r="G50" s="118" t="s">
        <v>104</v>
      </c>
      <c r="H50" s="69">
        <v>760452</v>
      </c>
      <c r="I50" s="69">
        <v>48858</v>
      </c>
      <c r="J50" s="69">
        <v>80538</v>
      </c>
      <c r="K50" s="69">
        <v>88851</v>
      </c>
      <c r="L50" s="69">
        <v>387843</v>
      </c>
      <c r="M50" s="69">
        <f t="shared" si="2"/>
        <v>29090.156915613283</v>
      </c>
      <c r="N50" s="152">
        <f t="shared" si="1"/>
        <v>0.0028147650181344665</v>
      </c>
    </row>
    <row r="51" spans="1:14" ht="12.75">
      <c r="A51" s="79">
        <v>3</v>
      </c>
      <c r="B51" s="80" t="s">
        <v>10</v>
      </c>
      <c r="C51" s="115">
        <v>6</v>
      </c>
      <c r="D51" s="116" t="s">
        <v>11</v>
      </c>
      <c r="E51" s="115">
        <v>47</v>
      </c>
      <c r="F51" s="117" t="s">
        <v>105</v>
      </c>
      <c r="G51" s="118" t="s">
        <v>106</v>
      </c>
      <c r="H51" s="69">
        <v>5792297</v>
      </c>
      <c r="I51" s="69">
        <v>310158</v>
      </c>
      <c r="J51" s="69">
        <v>553626</v>
      </c>
      <c r="K51" s="69">
        <v>805806</v>
      </c>
      <c r="L51" s="69">
        <v>2972624</v>
      </c>
      <c r="M51" s="69">
        <f t="shared" si="2"/>
        <v>209575.33390948919</v>
      </c>
      <c r="N51" s="152">
        <f t="shared" si="1"/>
        <v>0.02027851964716168</v>
      </c>
    </row>
    <row r="52" spans="1:14" ht="12.75">
      <c r="A52" s="79">
        <v>3</v>
      </c>
      <c r="B52" s="80" t="s">
        <v>10</v>
      </c>
      <c r="C52" s="115">
        <v>7</v>
      </c>
      <c r="D52" s="116" t="s">
        <v>21</v>
      </c>
      <c r="E52" s="115">
        <v>48</v>
      </c>
      <c r="F52" s="117" t="s">
        <v>107</v>
      </c>
      <c r="G52" s="118" t="s">
        <v>108</v>
      </c>
      <c r="H52" s="69">
        <v>21723220</v>
      </c>
      <c r="I52" s="69">
        <v>1314872</v>
      </c>
      <c r="J52" s="69">
        <v>2212494</v>
      </c>
      <c r="K52" s="69">
        <v>3159815</v>
      </c>
      <c r="L52" s="69">
        <v>9807767</v>
      </c>
      <c r="M52" s="69">
        <f t="shared" si="2"/>
        <v>828948.4984414297</v>
      </c>
      <c r="N52" s="152">
        <f t="shared" si="1"/>
        <v>0.08020909760014744</v>
      </c>
    </row>
    <row r="53" spans="1:14" ht="12.75">
      <c r="A53" s="79">
        <v>4</v>
      </c>
      <c r="B53" s="80" t="s">
        <v>14</v>
      </c>
      <c r="C53" s="115">
        <v>8</v>
      </c>
      <c r="D53" s="116" t="s">
        <v>18</v>
      </c>
      <c r="E53" s="115">
        <v>49</v>
      </c>
      <c r="F53" s="117" t="s">
        <v>109</v>
      </c>
      <c r="G53" s="118" t="s">
        <v>110</v>
      </c>
      <c r="H53" s="69">
        <v>2319743</v>
      </c>
      <c r="I53" s="69">
        <v>158207</v>
      </c>
      <c r="J53" s="69">
        <v>318597</v>
      </c>
      <c r="K53" s="69">
        <v>342921</v>
      </c>
      <c r="L53" s="69">
        <v>884805</v>
      </c>
      <c r="M53" s="69">
        <f t="shared" si="2"/>
        <v>112373.09888562906</v>
      </c>
      <c r="N53" s="152">
        <f t="shared" si="1"/>
        <v>0.010873226591392745</v>
      </c>
    </row>
    <row r="54" spans="1:14" ht="12.75">
      <c r="A54" s="79">
        <v>1</v>
      </c>
      <c r="B54" s="80" t="s">
        <v>28</v>
      </c>
      <c r="C54" s="115">
        <v>1</v>
      </c>
      <c r="D54" s="116" t="s">
        <v>29</v>
      </c>
      <c r="E54" s="115">
        <v>50</v>
      </c>
      <c r="F54" s="117" t="s">
        <v>111</v>
      </c>
      <c r="G54" s="118" t="s">
        <v>112</v>
      </c>
      <c r="H54" s="69">
        <v>616500</v>
      </c>
      <c r="I54" s="69">
        <v>35875</v>
      </c>
      <c r="J54" s="69">
        <v>60471</v>
      </c>
      <c r="K54" s="69">
        <v>72183</v>
      </c>
      <c r="L54" s="69">
        <v>338573</v>
      </c>
      <c r="M54" s="69">
        <f t="shared" si="2"/>
        <v>22231.656652269463</v>
      </c>
      <c r="N54" s="152">
        <f t="shared" si="1"/>
        <v>0.0021511361943323927</v>
      </c>
    </row>
    <row r="55" spans="1:14" ht="12.75">
      <c r="A55" s="79">
        <v>3</v>
      </c>
      <c r="B55" s="80" t="s">
        <v>10</v>
      </c>
      <c r="C55" s="115">
        <v>5</v>
      </c>
      <c r="D55" s="116" t="s">
        <v>32</v>
      </c>
      <c r="E55" s="115">
        <v>51</v>
      </c>
      <c r="F55" s="117" t="s">
        <v>113</v>
      </c>
      <c r="G55" s="118" t="s">
        <v>114</v>
      </c>
      <c r="H55" s="69">
        <v>7273572</v>
      </c>
      <c r="I55" s="69">
        <v>389508</v>
      </c>
      <c r="J55" s="69">
        <v>641526</v>
      </c>
      <c r="K55" s="69">
        <v>970066</v>
      </c>
      <c r="L55" s="69">
        <v>3666639</v>
      </c>
      <c r="M55" s="69">
        <f t="shared" si="2"/>
        <v>245440.5587576508</v>
      </c>
      <c r="N55" s="152">
        <f t="shared" si="1"/>
        <v>0.023748840572654844</v>
      </c>
    </row>
    <row r="56" spans="1:14" ht="12.75">
      <c r="A56" s="79">
        <v>4</v>
      </c>
      <c r="B56" s="80" t="s">
        <v>14</v>
      </c>
      <c r="C56" s="115">
        <v>9</v>
      </c>
      <c r="D56" s="116" t="s">
        <v>15</v>
      </c>
      <c r="E56" s="115">
        <v>53</v>
      </c>
      <c r="F56" s="117" t="s">
        <v>115</v>
      </c>
      <c r="G56" s="118" t="s">
        <v>116</v>
      </c>
      <c r="H56" s="69">
        <v>6067146</v>
      </c>
      <c r="I56" s="69">
        <v>346723</v>
      </c>
      <c r="J56" s="69">
        <v>563009</v>
      </c>
      <c r="K56" s="69">
        <v>826853</v>
      </c>
      <c r="L56" s="69">
        <v>3040228</v>
      </c>
      <c r="M56" s="69">
        <f t="shared" si="2"/>
        <v>213774.2991720622</v>
      </c>
      <c r="N56" s="152">
        <f t="shared" si="1"/>
        <v>0.020684811733097757</v>
      </c>
    </row>
    <row r="57" spans="1:14" ht="12.75">
      <c r="A57" s="79">
        <v>3</v>
      </c>
      <c r="B57" s="80" t="s">
        <v>10</v>
      </c>
      <c r="C57" s="115">
        <v>5</v>
      </c>
      <c r="D57" s="116" t="s">
        <v>32</v>
      </c>
      <c r="E57" s="115">
        <v>54</v>
      </c>
      <c r="F57" s="117" t="s">
        <v>117</v>
      </c>
      <c r="G57" s="118" t="s">
        <v>118</v>
      </c>
      <c r="H57" s="69">
        <v>1805230</v>
      </c>
      <c r="I57" s="69">
        <v>94486</v>
      </c>
      <c r="J57" s="69">
        <v>175132</v>
      </c>
      <c r="K57" s="69">
        <v>223455</v>
      </c>
      <c r="L57" s="69">
        <v>1006699</v>
      </c>
      <c r="M57" s="69">
        <f t="shared" si="2"/>
        <v>65044.40947331143</v>
      </c>
      <c r="N57" s="152">
        <f t="shared" si="1"/>
        <v>0.006293700269194004</v>
      </c>
    </row>
    <row r="58" spans="1:14" ht="12.75">
      <c r="A58" s="79">
        <v>2</v>
      </c>
      <c r="B58" s="80" t="s">
        <v>43</v>
      </c>
      <c r="C58" s="115">
        <v>3</v>
      </c>
      <c r="D58" s="116" t="s">
        <v>44</v>
      </c>
      <c r="E58" s="115">
        <v>55</v>
      </c>
      <c r="F58" s="117" t="s">
        <v>119</v>
      </c>
      <c r="G58" s="118" t="s">
        <v>120</v>
      </c>
      <c r="H58" s="69">
        <v>5440367</v>
      </c>
      <c r="I58" s="69">
        <v>323719</v>
      </c>
      <c r="J58" s="69">
        <v>545220</v>
      </c>
      <c r="K58" s="69">
        <v>693031</v>
      </c>
      <c r="L58" s="69">
        <v>2825553</v>
      </c>
      <c r="M58" s="69">
        <f t="shared" si="2"/>
        <v>201657.29057221132</v>
      </c>
      <c r="N58" s="152">
        <f t="shared" si="1"/>
        <v>0.019512369383259863</v>
      </c>
    </row>
    <row r="59" spans="1:14" ht="12.75">
      <c r="A59" s="86">
        <v>4</v>
      </c>
      <c r="B59" s="87" t="s">
        <v>14</v>
      </c>
      <c r="C59" s="119">
        <v>8</v>
      </c>
      <c r="D59" s="120" t="s">
        <v>18</v>
      </c>
      <c r="E59" s="119">
        <v>56</v>
      </c>
      <c r="F59" s="121" t="s">
        <v>121</v>
      </c>
      <c r="G59" s="122" t="s">
        <v>122</v>
      </c>
      <c r="H59" s="92">
        <v>499192</v>
      </c>
      <c r="I59" s="92">
        <v>32410</v>
      </c>
      <c r="J59" s="92">
        <v>51216</v>
      </c>
      <c r="K59" s="92">
        <v>57936</v>
      </c>
      <c r="L59" s="92">
        <v>257360</v>
      </c>
      <c r="M59" s="92">
        <f t="shared" si="2"/>
        <v>18608.71838205557</v>
      </c>
      <c r="N59" s="154">
        <f t="shared" si="1"/>
        <v>0.0018005805085916486</v>
      </c>
    </row>
    <row r="60" spans="1:14" ht="12.75">
      <c r="A60" s="3"/>
      <c r="B60" s="4"/>
      <c r="C60" s="3"/>
      <c r="D60" s="5"/>
      <c r="E60" s="3"/>
      <c r="F60" s="6"/>
      <c r="G60" s="7"/>
      <c r="H60" s="194"/>
      <c r="I60" s="194"/>
      <c r="J60" s="194"/>
      <c r="K60" s="194"/>
      <c r="L60" s="194"/>
      <c r="M60" s="194"/>
      <c r="N60" s="195"/>
    </row>
    <row r="61" spans="1:14" ht="12.75">
      <c r="A61" s="5" t="s">
        <v>242</v>
      </c>
      <c r="B61" s="4"/>
      <c r="C61" s="3"/>
      <c r="D61" s="5"/>
      <c r="E61" s="3"/>
      <c r="F61" s="6"/>
      <c r="G61" s="7"/>
      <c r="H61" s="194"/>
      <c r="I61" s="194"/>
      <c r="J61" s="194"/>
      <c r="K61" s="194"/>
      <c r="L61" s="194"/>
      <c r="M61" s="194"/>
      <c r="N61" s="195"/>
    </row>
    <row r="62" ht="12.75">
      <c r="A62" s="196" t="s">
        <v>135</v>
      </c>
    </row>
    <row r="64" spans="1:6" ht="12.75">
      <c r="A64" s="220" t="s">
        <v>133</v>
      </c>
      <c r="B64" s="145"/>
      <c r="C64" s="145"/>
      <c r="D64" s="145"/>
      <c r="E64" s="96"/>
      <c r="F64" s="96"/>
    </row>
    <row r="65" spans="1:6" ht="12.75">
      <c r="A65" s="145" t="s">
        <v>152</v>
      </c>
      <c r="B65" s="145"/>
      <c r="C65" s="145"/>
      <c r="D65" s="145"/>
      <c r="E65" s="96"/>
      <c r="F65" s="96"/>
    </row>
    <row r="66" spans="1:4" ht="13.5" thickBot="1">
      <c r="A66" s="47"/>
      <c r="B66" s="47"/>
      <c r="C66" s="47"/>
      <c r="D66" s="47"/>
    </row>
    <row r="67" spans="1:13" ht="13.5" thickTop="1">
      <c r="A67" s="47"/>
      <c r="B67" s="217"/>
      <c r="C67" s="161" t="s">
        <v>283</v>
      </c>
      <c r="D67" s="161"/>
      <c r="E67" s="155" t="s">
        <v>283</v>
      </c>
      <c r="L67" s="22"/>
      <c r="M67"/>
    </row>
    <row r="68" spans="1:5" ht="12.75">
      <c r="A68" s="47"/>
      <c r="B68" s="218" t="s">
        <v>284</v>
      </c>
      <c r="C68" s="183" t="s">
        <v>169</v>
      </c>
      <c r="D68" s="183" t="s">
        <v>7</v>
      </c>
      <c r="E68" s="184" t="s">
        <v>286</v>
      </c>
    </row>
    <row r="69" spans="1:5" ht="12.75">
      <c r="A69" s="47"/>
      <c r="B69" s="219" t="s">
        <v>285</v>
      </c>
      <c r="C69" s="173" t="s">
        <v>204</v>
      </c>
      <c r="D69" s="173" t="s">
        <v>186</v>
      </c>
      <c r="E69" s="185" t="s">
        <v>287</v>
      </c>
    </row>
    <row r="70" spans="1:5" ht="12.75">
      <c r="A70" s="47"/>
      <c r="B70" s="215"/>
      <c r="C70" s="216"/>
      <c r="D70" s="216"/>
      <c r="E70" s="207"/>
    </row>
    <row r="71" spans="1:5" ht="12.75">
      <c r="A71" s="47"/>
      <c r="B71" s="213" t="s">
        <v>129</v>
      </c>
      <c r="C71" s="69">
        <v>132993.5</v>
      </c>
      <c r="D71" s="69">
        <v>16168925</v>
      </c>
      <c r="E71" s="152">
        <f>C71/D71</f>
        <v>0.008225253070318527</v>
      </c>
    </row>
    <row r="72" spans="1:5" ht="12.75">
      <c r="A72" s="47"/>
      <c r="B72" s="213" t="s">
        <v>130</v>
      </c>
      <c r="C72" s="69">
        <v>7992580.5</v>
      </c>
      <c r="D72" s="69">
        <v>27460416</v>
      </c>
      <c r="E72" s="152">
        <f>C72/D72</f>
        <v>0.29105824543954467</v>
      </c>
    </row>
    <row r="73" spans="1:5" ht="12.75">
      <c r="A73" s="47"/>
      <c r="B73" s="213" t="s">
        <v>131</v>
      </c>
      <c r="C73" s="69">
        <v>1971519</v>
      </c>
      <c r="D73" s="69">
        <v>43390290</v>
      </c>
      <c r="E73" s="152">
        <f>C73/D73</f>
        <v>0.04543687078376291</v>
      </c>
    </row>
    <row r="74" spans="1:5" ht="12.75">
      <c r="A74" s="47"/>
      <c r="B74" s="213" t="s">
        <v>132</v>
      </c>
      <c r="C74" s="69">
        <v>1336604.5</v>
      </c>
      <c r="D74" s="69">
        <v>428449523</v>
      </c>
      <c r="E74" s="152">
        <f>C74/D74</f>
        <v>0.003119631200989807</v>
      </c>
    </row>
    <row r="75" spans="1:5" ht="12.75">
      <c r="A75" s="47"/>
      <c r="B75" s="214" t="s">
        <v>7</v>
      </c>
      <c r="C75" s="92">
        <f>(SUM(C71:C74))</f>
        <v>11433697.5</v>
      </c>
      <c r="D75" s="92">
        <v>283887031</v>
      </c>
      <c r="E75" s="154">
        <f>C75/D75</f>
        <v>0.04027551896162527</v>
      </c>
    </row>
    <row r="76" spans="1:14" ht="12.75">
      <c r="A76" s="47"/>
      <c r="B76" s="47"/>
      <c r="C76" s="47"/>
      <c r="D76" s="47"/>
      <c r="M76"/>
      <c r="N76" s="22"/>
    </row>
    <row r="77" spans="1:7" ht="12.75">
      <c r="A77" s="35" t="s">
        <v>288</v>
      </c>
      <c r="B77" s="23"/>
      <c r="C77" s="24"/>
      <c r="D77" s="24"/>
      <c r="E77" s="24"/>
      <c r="F77" s="24"/>
      <c r="G77" s="24"/>
    </row>
    <row r="78" ht="12.75">
      <c r="A78" s="30" t="s">
        <v>134</v>
      </c>
    </row>
  </sheetData>
  <hyperlinks>
    <hyperlink ref="A62" r:id="rId1" display="http://www.census.gov/popest/states/files/SC-EST2004-AGESEX_CIV.csv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SMARTHINKING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Yesim Yilmaz</dc:creator>
  <cp:keywords/>
  <dc:description/>
  <cp:lastModifiedBy>test</cp:lastModifiedBy>
  <dcterms:created xsi:type="dcterms:W3CDTF">2005-12-22T18:40:37Z</dcterms:created>
  <dcterms:modified xsi:type="dcterms:W3CDTF">2007-03-19T19:11:51Z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