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20" windowHeight="8580"/>
  </bookViews>
  <sheets>
    <sheet name="Report 4" sheetId="1" r:id="rId1"/>
  </sheets>
  <externalReferences>
    <externalReference r:id="rId2"/>
    <externalReference r:id="rId3"/>
  </externalReferences>
  <definedNames>
    <definedName name="_xlnm.Print_Area" localSheetId="0">'Report 4'!$A$3:$AB$46</definedName>
  </definedNames>
  <calcPr calcId="125725"/>
</workbook>
</file>

<file path=xl/calcChain.xml><?xml version="1.0" encoding="utf-8"?>
<calcChain xmlns="http://schemas.openxmlformats.org/spreadsheetml/2006/main">
  <c r="AA7" i="1"/>
  <c r="I7" s="1"/>
  <c r="AA8"/>
  <c r="I8" s="1"/>
  <c r="AA9"/>
  <c r="I9" s="1"/>
  <c r="AA10"/>
  <c r="I10" s="1"/>
  <c r="AA11"/>
  <c r="I11" s="1"/>
  <c r="AA12"/>
  <c r="I12" s="1"/>
  <c r="B13"/>
  <c r="G13"/>
  <c r="L13"/>
  <c r="Q13"/>
  <c r="V13"/>
  <c r="W13"/>
  <c r="X13" s="1"/>
  <c r="AA13"/>
  <c r="D13" s="1"/>
  <c r="AC13"/>
  <c r="AE13"/>
  <c r="AF13"/>
  <c r="AA15"/>
  <c r="I15" s="1"/>
  <c r="AA16"/>
  <c r="I16" s="1"/>
  <c r="AA17"/>
  <c r="I17" s="1"/>
  <c r="AA18"/>
  <c r="I18" s="1"/>
  <c r="AA19"/>
  <c r="I19" s="1"/>
  <c r="AA20"/>
  <c r="I20" s="1"/>
  <c r="B21"/>
  <c r="C21"/>
  <c r="D21" s="1"/>
  <c r="G21"/>
  <c r="H21"/>
  <c r="L21"/>
  <c r="M21"/>
  <c r="N21" s="1"/>
  <c r="Q21"/>
  <c r="R21"/>
  <c r="V21"/>
  <c r="W21"/>
  <c r="X21" s="1"/>
  <c r="AA21"/>
  <c r="I21" s="1"/>
  <c r="AC21"/>
  <c r="AE21"/>
  <c r="AF21"/>
  <c r="AA23"/>
  <c r="I23" s="1"/>
  <c r="AA24"/>
  <c r="I24" s="1"/>
  <c r="AA25"/>
  <c r="I25" s="1"/>
  <c r="AA26"/>
  <c r="I26" s="1"/>
  <c r="AA27"/>
  <c r="I27" s="1"/>
  <c r="AA28"/>
  <c r="I28" s="1"/>
  <c r="B29"/>
  <c r="C29"/>
  <c r="D29" s="1"/>
  <c r="G29"/>
  <c r="H29"/>
  <c r="L29"/>
  <c r="M29"/>
  <c r="N29" s="1"/>
  <c r="Q29"/>
  <c r="AE29" s="1"/>
  <c r="R29"/>
  <c r="V29"/>
  <c r="W29"/>
  <c r="X29" s="1"/>
  <c r="AA29"/>
  <c r="I29" s="1"/>
  <c r="AC29"/>
  <c r="AF29"/>
  <c r="L34"/>
  <c r="L35"/>
  <c r="L36"/>
  <c r="L37"/>
  <c r="L38"/>
  <c r="E39"/>
  <c r="I39"/>
  <c r="L39"/>
  <c r="L43" s="1"/>
  <c r="E40"/>
  <c r="I40"/>
  <c r="L40"/>
  <c r="E41"/>
  <c r="I41"/>
  <c r="L41"/>
  <c r="E42"/>
  <c r="I42"/>
  <c r="L42"/>
  <c r="B43"/>
  <c r="C34" s="1"/>
  <c r="D43"/>
  <c r="E34" s="1"/>
  <c r="F43"/>
  <c r="G34" s="1"/>
  <c r="H43"/>
  <c r="I34" s="1"/>
  <c r="J43"/>
  <c r="K34" s="1"/>
  <c r="AC43"/>
  <c r="K42" l="1"/>
  <c r="G42"/>
  <c r="C42"/>
  <c r="K41"/>
  <c r="G41"/>
  <c r="C41"/>
  <c r="K40"/>
  <c r="G40"/>
  <c r="C40"/>
  <c r="K39"/>
  <c r="G39"/>
  <c r="C39"/>
  <c r="K38"/>
  <c r="G38"/>
  <c r="C38"/>
  <c r="K37"/>
  <c r="G37"/>
  <c r="C37"/>
  <c r="K36"/>
  <c r="G36"/>
  <c r="C36"/>
  <c r="K35"/>
  <c r="K43" s="1"/>
  <c r="G35"/>
  <c r="G43" s="1"/>
  <c r="C35"/>
  <c r="C43" s="1"/>
  <c r="X28"/>
  <c r="N28"/>
  <c r="D28"/>
  <c r="X27"/>
  <c r="N27"/>
  <c r="D27"/>
  <c r="X26"/>
  <c r="N26"/>
  <c r="D26"/>
  <c r="X25"/>
  <c r="N25"/>
  <c r="D25"/>
  <c r="X24"/>
  <c r="N24"/>
  <c r="D24"/>
  <c r="X23"/>
  <c r="N23"/>
  <c r="D23"/>
  <c r="X20"/>
  <c r="N20"/>
  <c r="D20"/>
  <c r="X19"/>
  <c r="N19"/>
  <c r="D19"/>
  <c r="X18"/>
  <c r="N18"/>
  <c r="D18"/>
  <c r="X17"/>
  <c r="N17"/>
  <c r="D17"/>
  <c r="X16"/>
  <c r="N16"/>
  <c r="D16"/>
  <c r="X15"/>
  <c r="N15"/>
  <c r="D15"/>
  <c r="X12"/>
  <c r="N12"/>
  <c r="D12"/>
  <c r="X11"/>
  <c r="N11"/>
  <c r="D11"/>
  <c r="X10"/>
  <c r="N10"/>
  <c r="D10"/>
  <c r="X9"/>
  <c r="N9"/>
  <c r="D9"/>
  <c r="X8"/>
  <c r="N8"/>
  <c r="D8"/>
  <c r="X7"/>
  <c r="N7"/>
  <c r="D7"/>
  <c r="I38"/>
  <c r="E38"/>
  <c r="I37"/>
  <c r="E37"/>
  <c r="I36"/>
  <c r="E36"/>
  <c r="I35"/>
  <c r="I43" s="1"/>
  <c r="E35"/>
  <c r="E43" s="1"/>
  <c r="S29"/>
  <c r="AD29" s="1"/>
  <c r="S28"/>
  <c r="S27"/>
  <c r="S26"/>
  <c r="S25"/>
  <c r="S24"/>
  <c r="S23"/>
  <c r="S21"/>
  <c r="AD21" s="1"/>
  <c r="S20"/>
  <c r="S19"/>
  <c r="S18"/>
  <c r="S17"/>
  <c r="S16"/>
  <c r="S15"/>
  <c r="S13"/>
  <c r="N13"/>
  <c r="I13"/>
  <c r="AD13" s="1"/>
  <c r="S12"/>
  <c r="S11"/>
  <c r="S10"/>
  <c r="S9"/>
  <c r="S8"/>
  <c r="S7"/>
</calcChain>
</file>

<file path=xl/sharedStrings.xml><?xml version="1.0" encoding="utf-8"?>
<sst xmlns="http://schemas.openxmlformats.org/spreadsheetml/2006/main" count="91" uniqueCount="40">
  <si>
    <t>^ Includes  Loan by applicant and data for “American Indian or Alaska Native” and “Native Hawaiian or Other Pacific Islander.”</t>
  </si>
  <si>
    <t>**These data refer to Non-Latino white, non-Latino Black and non-Latino Asian</t>
  </si>
  <si>
    <t>Total</t>
  </si>
  <si>
    <t>Other</t>
  </si>
  <si>
    <t>Insurance</t>
  </si>
  <si>
    <t>Incomplete</t>
  </si>
  <si>
    <t>Unverified</t>
  </si>
  <si>
    <t>Cash</t>
  </si>
  <si>
    <t>Collateral</t>
  </si>
  <si>
    <t>Credit</t>
  </si>
  <si>
    <t>Employment</t>
  </si>
  <si>
    <t>Debt to Income</t>
  </si>
  <si>
    <t>Total Denied</t>
  </si>
  <si>
    <t>Share of Total by Race/
Ethnicity</t>
  </si>
  <si>
    <t>Number Denied</t>
  </si>
  <si>
    <t>State</t>
  </si>
  <si>
    <t>Other minority or missing^</t>
  </si>
  <si>
    <t>Latino</t>
  </si>
  <si>
    <t>Asian**</t>
  </si>
  <si>
    <t>Black**</t>
  </si>
  <si>
    <t>White**</t>
  </si>
  <si>
    <t>2008 Denied New England Home Mortgage  Loan by Race/Ethnicity</t>
  </si>
  <si>
    <t>VT</t>
  </si>
  <si>
    <t>RI</t>
  </si>
  <si>
    <t>NH</t>
  </si>
  <si>
    <t>MA</t>
  </si>
  <si>
    <t>ME</t>
  </si>
  <si>
    <t>CT</t>
  </si>
  <si>
    <t>REFINANCE</t>
  </si>
  <si>
    <t>HOME PURCHASE</t>
  </si>
  <si>
    <t>ALL LOANS</t>
  </si>
  <si>
    <t>Total Originated</t>
  </si>
  <si>
    <t>Denial Rate</t>
  </si>
  <si>
    <t>High APR as % of Orig.</t>
  </si>
  <si>
    <t>Share of State Total Orig.</t>
  </si>
  <si>
    <t># Orig.</t>
  </si>
  <si>
    <t># of Apps.</t>
  </si>
  <si>
    <t>2008 New England Home Mortgage  Loan by State and Race/Ethnicity</t>
  </si>
  <si>
    <t>Source: 2008 HMDA. Data compiled by the Federal Reserve Bank of Boston</t>
  </si>
  <si>
    <t>NOTE: Tables include only first-lien loans for owner-occupied homes. The data exclude  junior-lien loans, all loans for multi-family properties, and all loans for non-owner-occupied homes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</si>
</sst>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3" fontId="3" fillId="0" borderId="0" xfId="0" applyNumberFormat="1" applyFont="1" applyFill="1" applyBorder="1" applyAlignment="1">
      <alignment wrapText="1"/>
    </xf>
    <xf numFmtId="164" fontId="3" fillId="0" borderId="0" xfId="2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wrapText="1"/>
    </xf>
    <xf numFmtId="164" fontId="4" fillId="2" borderId="2" xfId="2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wrapText="1"/>
    </xf>
    <xf numFmtId="164" fontId="4" fillId="2" borderId="4" xfId="2" applyNumberFormat="1" applyFont="1" applyFill="1" applyBorder="1" applyAlignment="1">
      <alignment wrapText="1"/>
    </xf>
    <xf numFmtId="0" fontId="4" fillId="2" borderId="5" xfId="0" applyFont="1" applyFill="1" applyBorder="1"/>
    <xf numFmtId="9" fontId="2" fillId="0" borderId="0" xfId="2" applyFont="1" applyAlignment="1">
      <alignment wrapText="1"/>
    </xf>
    <xf numFmtId="3" fontId="2" fillId="0" borderId="6" xfId="0" applyNumberFormat="1" applyFont="1" applyBorder="1" applyAlignment="1">
      <alignment wrapText="1"/>
    </xf>
    <xf numFmtId="164" fontId="2" fillId="0" borderId="7" xfId="2" applyNumberFormat="1" applyFont="1" applyBorder="1" applyAlignment="1">
      <alignment wrapText="1"/>
    </xf>
    <xf numFmtId="3" fontId="2" fillId="0" borderId="8" xfId="0" applyNumberFormat="1" applyFont="1" applyBorder="1" applyAlignment="1">
      <alignment wrapText="1"/>
    </xf>
    <xf numFmtId="164" fontId="2" fillId="0" borderId="9" xfId="2" applyNumberFormat="1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2" fillId="0" borderId="11" xfId="0" applyFont="1" applyBorder="1" applyAlignment="1">
      <alignment horizontal="left"/>
    </xf>
    <xf numFmtId="3" fontId="2" fillId="0" borderId="12" xfId="0" applyNumberFormat="1" applyFont="1" applyBorder="1" applyAlignment="1">
      <alignment wrapText="1"/>
    </xf>
    <xf numFmtId="164" fontId="2" fillId="0" borderId="13" xfId="2" applyNumberFormat="1" applyFont="1" applyBorder="1" applyAlignment="1">
      <alignment wrapText="1"/>
    </xf>
    <xf numFmtId="3" fontId="2" fillId="0" borderId="14" xfId="0" applyNumberFormat="1" applyFont="1" applyBorder="1" applyAlignment="1">
      <alignment wrapText="1"/>
    </xf>
    <xf numFmtId="164" fontId="2" fillId="0" borderId="15" xfId="2" applyNumberFormat="1" applyFont="1" applyBorder="1" applyAlignment="1">
      <alignment wrapText="1"/>
    </xf>
    <xf numFmtId="0" fontId="2" fillId="0" borderId="16" xfId="0" applyFont="1" applyBorder="1" applyAlignment="1">
      <alignment wrapText="1"/>
    </xf>
    <xf numFmtId="3" fontId="2" fillId="0" borderId="16" xfId="0" applyNumberFormat="1" applyFont="1" applyBorder="1" applyAlignment="1">
      <alignment wrapText="1"/>
    </xf>
    <xf numFmtId="0" fontId="2" fillId="0" borderId="17" xfId="0" applyFont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3" fontId="2" fillId="0" borderId="18" xfId="0" applyNumberFormat="1" applyFont="1" applyBorder="1" applyAlignment="1">
      <alignment wrapText="1"/>
    </xf>
    <xf numFmtId="164" fontId="2" fillId="0" borderId="19" xfId="2" applyNumberFormat="1" applyFont="1" applyBorder="1" applyAlignment="1">
      <alignment wrapText="1"/>
    </xf>
    <xf numFmtId="3" fontId="2" fillId="0" borderId="20" xfId="0" applyNumberFormat="1" applyFont="1" applyBorder="1" applyAlignment="1">
      <alignment wrapText="1"/>
    </xf>
    <xf numFmtId="164" fontId="2" fillId="0" borderId="21" xfId="2" applyNumberFormat="1" applyFont="1" applyBorder="1" applyAlignment="1">
      <alignment wrapText="1"/>
    </xf>
    <xf numFmtId="3" fontId="2" fillId="0" borderId="22" xfId="0" applyNumberFormat="1" applyFont="1" applyBorder="1" applyAlignment="1">
      <alignment wrapText="1"/>
    </xf>
    <xf numFmtId="0" fontId="2" fillId="0" borderId="23" xfId="0" applyFont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left" wrapText="1"/>
    </xf>
    <xf numFmtId="0" fontId="4" fillId="2" borderId="28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0" fontId="2" fillId="2" borderId="31" xfId="0" applyFont="1" applyFill="1" applyBorder="1"/>
    <xf numFmtId="0" fontId="4" fillId="0" borderId="0" xfId="0" applyFont="1" applyAlignment="1"/>
    <xf numFmtId="3" fontId="2" fillId="0" borderId="0" xfId="0" applyNumberFormat="1" applyFont="1"/>
    <xf numFmtId="164" fontId="2" fillId="0" borderId="0" xfId="0" applyNumberFormat="1" applyFont="1"/>
    <xf numFmtId="3" fontId="4" fillId="0" borderId="0" xfId="0" applyNumberFormat="1" applyFont="1" applyFill="1" applyBorder="1"/>
    <xf numFmtId="3" fontId="4" fillId="2" borderId="32" xfId="0" applyNumberFormat="1" applyFont="1" applyFill="1" applyBorder="1" applyAlignment="1">
      <alignment wrapText="1"/>
    </xf>
    <xf numFmtId="164" fontId="4" fillId="2" borderId="33" xfId="2" applyNumberFormat="1" applyFont="1" applyFill="1" applyBorder="1" applyAlignment="1">
      <alignment wrapText="1"/>
    </xf>
    <xf numFmtId="3" fontId="4" fillId="2" borderId="33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left"/>
    </xf>
    <xf numFmtId="0" fontId="2" fillId="0" borderId="34" xfId="0" applyFont="1" applyBorder="1"/>
    <xf numFmtId="9" fontId="2" fillId="0" borderId="0" xfId="2" applyNumberFormat="1" applyFont="1" applyBorder="1"/>
    <xf numFmtId="3" fontId="2" fillId="0" borderId="35" xfId="0" applyNumberFormat="1" applyFont="1" applyBorder="1" applyAlignment="1">
      <alignment wrapText="1"/>
    </xf>
    <xf numFmtId="164" fontId="2" fillId="0" borderId="36" xfId="2" applyNumberFormat="1" applyFont="1" applyBorder="1" applyAlignment="1">
      <alignment wrapText="1"/>
    </xf>
    <xf numFmtId="164" fontId="2" fillId="0" borderId="37" xfId="2" applyNumberFormat="1" applyFont="1" applyBorder="1" applyAlignment="1">
      <alignment wrapText="1"/>
    </xf>
    <xf numFmtId="3" fontId="2" fillId="0" borderId="37" xfId="0" applyNumberFormat="1" applyFont="1" applyBorder="1" applyAlignment="1">
      <alignment wrapText="1"/>
    </xf>
    <xf numFmtId="3" fontId="2" fillId="0" borderId="38" xfId="0" applyNumberFormat="1" applyFont="1" applyBorder="1" applyAlignment="1">
      <alignment wrapText="1"/>
    </xf>
    <xf numFmtId="0" fontId="2" fillId="0" borderId="39" xfId="0" applyFont="1" applyBorder="1" applyAlignment="1">
      <alignment horizontal="left"/>
    </xf>
    <xf numFmtId="164" fontId="2" fillId="0" borderId="40" xfId="2" applyNumberFormat="1" applyFont="1" applyBorder="1" applyAlignment="1">
      <alignment wrapText="1"/>
    </xf>
    <xf numFmtId="164" fontId="2" fillId="0" borderId="34" xfId="2" applyNumberFormat="1" applyFont="1" applyBorder="1" applyAlignment="1">
      <alignment wrapText="1"/>
    </xf>
    <xf numFmtId="3" fontId="2" fillId="0" borderId="34" xfId="0" applyNumberFormat="1" applyFont="1" applyBorder="1" applyAlignment="1">
      <alignment wrapText="1"/>
    </xf>
    <xf numFmtId="3" fontId="2" fillId="0" borderId="41" xfId="0" applyNumberFormat="1" applyFont="1" applyBorder="1" applyAlignment="1">
      <alignment wrapText="1"/>
    </xf>
    <xf numFmtId="0" fontId="2" fillId="0" borderId="42" xfId="0" applyFont="1" applyBorder="1" applyAlignment="1">
      <alignment horizontal="left"/>
    </xf>
    <xf numFmtId="164" fontId="2" fillId="0" borderId="43" xfId="2" applyNumberFormat="1" applyFont="1" applyBorder="1" applyAlignment="1">
      <alignment wrapText="1"/>
    </xf>
    <xf numFmtId="164" fontId="2" fillId="0" borderId="44" xfId="2" applyNumberFormat="1" applyFont="1" applyBorder="1" applyAlignment="1">
      <alignment wrapText="1"/>
    </xf>
    <xf numFmtId="3" fontId="2" fillId="0" borderId="44" xfId="0" applyNumberFormat="1" applyFont="1" applyBorder="1" applyAlignment="1">
      <alignment wrapText="1"/>
    </xf>
    <xf numFmtId="3" fontId="2" fillId="0" borderId="45" xfId="0" applyNumberFormat="1" applyFont="1" applyBorder="1" applyAlignment="1">
      <alignment wrapText="1"/>
    </xf>
    <xf numFmtId="0" fontId="2" fillId="0" borderId="46" xfId="0" applyFont="1" applyBorder="1" applyAlignment="1">
      <alignment horizontal="left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left" wrapText="1"/>
    </xf>
    <xf numFmtId="0" fontId="3" fillId="3" borderId="47" xfId="0" applyFont="1" applyFill="1" applyBorder="1" applyAlignment="1">
      <alignment horizontal="left" wrapText="1"/>
    </xf>
    <xf numFmtId="0" fontId="3" fillId="3" borderId="27" xfId="0" applyFont="1" applyFill="1" applyBorder="1" applyAlignment="1">
      <alignment horizontal="left" wrapText="1"/>
    </xf>
    <xf numFmtId="3" fontId="4" fillId="2" borderId="48" xfId="0" applyNumberFormat="1" applyFont="1" applyFill="1" applyBorder="1" applyAlignment="1">
      <alignment wrapText="1"/>
    </xf>
    <xf numFmtId="164" fontId="4" fillId="2" borderId="25" xfId="2" applyNumberFormat="1" applyFont="1" applyFill="1" applyBorder="1" applyAlignment="1">
      <alignment wrapText="1"/>
    </xf>
    <xf numFmtId="164" fontId="4" fillId="2" borderId="47" xfId="2" applyNumberFormat="1" applyFont="1" applyFill="1" applyBorder="1" applyAlignment="1">
      <alignment wrapText="1"/>
    </xf>
    <xf numFmtId="3" fontId="4" fillId="2" borderId="47" xfId="0" applyNumberFormat="1" applyFont="1" applyFill="1" applyBorder="1" applyAlignment="1">
      <alignment wrapText="1"/>
    </xf>
    <xf numFmtId="3" fontId="4" fillId="2" borderId="26" xfId="0" applyNumberFormat="1" applyFont="1" applyFill="1" applyBorder="1" applyAlignment="1">
      <alignment wrapText="1"/>
    </xf>
    <xf numFmtId="0" fontId="4" fillId="2" borderId="27" xfId="0" applyFont="1" applyFill="1" applyBorder="1" applyAlignment="1">
      <alignment horizontal="left"/>
    </xf>
    <xf numFmtId="0" fontId="3" fillId="3" borderId="24" xfId="0" applyFont="1" applyFill="1" applyBorder="1" applyAlignment="1">
      <alignment wrapText="1"/>
    </xf>
    <xf numFmtId="0" fontId="3" fillId="3" borderId="47" xfId="0" applyFont="1" applyFill="1" applyBorder="1" applyAlignment="1">
      <alignment wrapText="1"/>
    </xf>
    <xf numFmtId="0" fontId="3" fillId="3" borderId="27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 wrapText="1"/>
    </xf>
    <xf numFmtId="0" fontId="4" fillId="3" borderId="47" xfId="0" applyFont="1" applyFill="1" applyBorder="1" applyAlignment="1">
      <alignment horizontal="center" wrapText="1"/>
    </xf>
    <xf numFmtId="0" fontId="4" fillId="2" borderId="49" xfId="0" applyFont="1" applyFill="1" applyBorder="1" applyAlignment="1">
      <alignment horizontal="center" wrapText="1"/>
    </xf>
    <xf numFmtId="0" fontId="4" fillId="2" borderId="50" xfId="0" applyFont="1" applyFill="1" applyBorder="1" applyAlignment="1">
      <alignment horizontal="center" wrapText="1"/>
    </xf>
    <xf numFmtId="0" fontId="4" fillId="2" borderId="5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Fill="1" applyBorder="1" applyAlignment="1"/>
    <xf numFmtId="0" fontId="4" fillId="0" borderId="0" xfId="0" applyFont="1" applyFill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MDArep2_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MDArep1_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 2"/>
    </sheetNames>
    <sheetDataSet>
      <sheetData sheetId="0">
        <row r="6">
          <cell r="B6">
            <v>68878</v>
          </cell>
        </row>
        <row r="12">
          <cell r="B12">
            <v>277283</v>
          </cell>
        </row>
        <row r="20">
          <cell r="B20">
            <v>108500</v>
          </cell>
        </row>
        <row r="28">
          <cell r="B28">
            <v>155796</v>
          </cell>
          <cell r="I28">
            <v>314186</v>
          </cell>
        </row>
        <row r="41">
          <cell r="L41">
            <v>72610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 1"/>
    </sheetNames>
    <sheetDataSet>
      <sheetData sheetId="0">
        <row r="10">
          <cell r="B10">
            <v>42509</v>
          </cell>
        </row>
        <row r="16">
          <cell r="B16">
            <v>162489</v>
          </cell>
          <cell r="H16">
            <v>499511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6"/>
  <sheetViews>
    <sheetView tabSelected="1" topLeftCell="A2" zoomScaleNormal="100" zoomScaleSheetLayoutView="70" zoomScalePageLayoutView="55" workbookViewId="0">
      <selection activeCell="K10" sqref="K10"/>
    </sheetView>
  </sheetViews>
  <sheetFormatPr defaultRowHeight="15"/>
  <cols>
    <col min="1" max="1" width="17" customWidth="1"/>
    <col min="2" max="2" width="9.85546875" style="2" customWidth="1"/>
    <col min="3" max="3" width="11.7109375" style="2" customWidth="1"/>
    <col min="4" max="4" width="9.85546875" style="2" customWidth="1"/>
    <col min="5" max="5" width="11.5703125" style="2" customWidth="1"/>
    <col min="6" max="6" width="9.85546875" style="2" customWidth="1"/>
    <col min="7" max="7" width="11.28515625" style="2" customWidth="1"/>
    <col min="8" max="8" width="9.85546875" style="2" customWidth="1"/>
    <col min="9" max="9" width="11.140625" style="2" customWidth="1"/>
    <col min="10" max="10" width="9.85546875" style="2" customWidth="1"/>
    <col min="11" max="11" width="11.7109375" style="2" customWidth="1"/>
    <col min="12" max="27" width="9.85546875" style="2" customWidth="1"/>
    <col min="28" max="28" width="10.140625" style="1" customWidth="1"/>
    <col min="29" max="32" width="10.140625" customWidth="1"/>
  </cols>
  <sheetData>
    <row r="1" spans="1:34">
      <c r="A1" t="s">
        <v>39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34">
      <c r="A2" t="s">
        <v>38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34" s="94" customFormat="1" ht="15.75" thickBot="1">
      <c r="A3" s="96" t="s">
        <v>37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95"/>
    </row>
    <row r="4" spans="1:34" s="9" customFormat="1" ht="45">
      <c r="A4" s="47"/>
      <c r="B4" s="93" t="s">
        <v>20</v>
      </c>
      <c r="C4" s="92"/>
      <c r="D4" s="92"/>
      <c r="E4" s="92"/>
      <c r="F4" s="92"/>
      <c r="G4" s="93" t="s">
        <v>19</v>
      </c>
      <c r="H4" s="92"/>
      <c r="I4" s="92"/>
      <c r="J4" s="92"/>
      <c r="K4" s="92"/>
      <c r="L4" s="93" t="s">
        <v>18</v>
      </c>
      <c r="M4" s="92"/>
      <c r="N4" s="92"/>
      <c r="O4" s="92"/>
      <c r="P4" s="92"/>
      <c r="Q4" s="93" t="s">
        <v>17</v>
      </c>
      <c r="R4" s="92"/>
      <c r="S4" s="92"/>
      <c r="T4" s="92"/>
      <c r="U4" s="92"/>
      <c r="V4" s="93" t="s">
        <v>16</v>
      </c>
      <c r="W4" s="92"/>
      <c r="X4" s="92"/>
      <c r="Y4" s="92"/>
      <c r="Z4" s="92"/>
      <c r="AA4" s="91" t="s">
        <v>31</v>
      </c>
      <c r="AB4" s="88"/>
    </row>
    <row r="5" spans="1:34" s="9" customFormat="1" ht="60">
      <c r="A5" s="43" t="s">
        <v>15</v>
      </c>
      <c r="B5" s="42" t="s">
        <v>36</v>
      </c>
      <c r="C5" s="90" t="s">
        <v>35</v>
      </c>
      <c r="D5" s="90" t="s">
        <v>34</v>
      </c>
      <c r="E5" s="90" t="s">
        <v>33</v>
      </c>
      <c r="F5" s="41" t="s">
        <v>32</v>
      </c>
      <c r="G5" s="42" t="s">
        <v>36</v>
      </c>
      <c r="H5" s="90" t="s">
        <v>35</v>
      </c>
      <c r="I5" s="90" t="s">
        <v>34</v>
      </c>
      <c r="J5" s="90" t="s">
        <v>33</v>
      </c>
      <c r="K5" s="41" t="s">
        <v>32</v>
      </c>
      <c r="L5" s="42" t="s">
        <v>36</v>
      </c>
      <c r="M5" s="90" t="s">
        <v>35</v>
      </c>
      <c r="N5" s="90" t="s">
        <v>34</v>
      </c>
      <c r="O5" s="90" t="s">
        <v>33</v>
      </c>
      <c r="P5" s="41" t="s">
        <v>32</v>
      </c>
      <c r="Q5" s="42" t="s">
        <v>36</v>
      </c>
      <c r="R5" s="90" t="s">
        <v>35</v>
      </c>
      <c r="S5" s="90" t="s">
        <v>34</v>
      </c>
      <c r="T5" s="90" t="s">
        <v>33</v>
      </c>
      <c r="U5" s="41" t="s">
        <v>32</v>
      </c>
      <c r="V5" s="42" t="s">
        <v>36</v>
      </c>
      <c r="W5" s="90" t="s">
        <v>35</v>
      </c>
      <c r="X5" s="90" t="s">
        <v>34</v>
      </c>
      <c r="Y5" s="90" t="s">
        <v>33</v>
      </c>
      <c r="Z5" s="41" t="s">
        <v>32</v>
      </c>
      <c r="AA5" s="89" t="s">
        <v>31</v>
      </c>
      <c r="AB5" s="88"/>
    </row>
    <row r="6" spans="1:34" s="2" customFormat="1" ht="14.1" customHeight="1">
      <c r="A6" s="87" t="s">
        <v>30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5"/>
      <c r="AB6" s="75"/>
      <c r="AG6" s="74"/>
      <c r="AH6" s="74"/>
    </row>
    <row r="7" spans="1:34" s="56" customFormat="1">
      <c r="A7" s="73" t="s">
        <v>27</v>
      </c>
      <c r="B7" s="72">
        <v>87716</v>
      </c>
      <c r="C7" s="71">
        <v>51777</v>
      </c>
      <c r="D7" s="70">
        <f>C7/AA7</f>
        <v>0.75172043322976856</v>
      </c>
      <c r="E7" s="70">
        <v>5.3730420843231548E-2</v>
      </c>
      <c r="F7" s="69">
        <v>0.20609694924529162</v>
      </c>
      <c r="G7" s="72">
        <v>8611</v>
      </c>
      <c r="H7" s="71">
        <v>3178</v>
      </c>
      <c r="I7" s="70">
        <f>H7/AA7</f>
        <v>4.613955109033363E-2</v>
      </c>
      <c r="J7" s="70">
        <v>0.1485210824417873</v>
      </c>
      <c r="K7" s="69">
        <v>0.41028916502148416</v>
      </c>
      <c r="L7" s="72">
        <v>3672</v>
      </c>
      <c r="M7" s="71">
        <v>2013</v>
      </c>
      <c r="N7" s="70">
        <f>M7/AA7</f>
        <v>2.9225587270245941E-2</v>
      </c>
      <c r="O7" s="70">
        <v>4.3219076005961254E-2</v>
      </c>
      <c r="P7" s="69">
        <v>0.19934640522875818</v>
      </c>
      <c r="Q7" s="72">
        <v>9641</v>
      </c>
      <c r="R7" s="71">
        <v>3708</v>
      </c>
      <c r="S7" s="70">
        <f>R7/AA7</f>
        <v>5.3834315746682543E-2</v>
      </c>
      <c r="T7" s="70">
        <v>0.11003236245954692</v>
      </c>
      <c r="U7" s="69">
        <v>0.39217923451924075</v>
      </c>
      <c r="V7" s="72">
        <v>18829</v>
      </c>
      <c r="W7" s="71">
        <v>8202</v>
      </c>
      <c r="X7" s="70">
        <f>W7/AA7</f>
        <v>0.11908011266296931</v>
      </c>
      <c r="Y7" s="70">
        <v>7.2909046574006334E-2</v>
      </c>
      <c r="Z7" s="69">
        <v>0.27234584948749269</v>
      </c>
      <c r="AA7" s="58">
        <f>C7+H7+M7+R7+W7</f>
        <v>68878</v>
      </c>
      <c r="AB7" s="57"/>
    </row>
    <row r="8" spans="1:34" s="56" customFormat="1">
      <c r="A8" s="68" t="s">
        <v>26</v>
      </c>
      <c r="B8" s="67">
        <v>40180</v>
      </c>
      <c r="C8" s="66">
        <v>21429</v>
      </c>
      <c r="D8" s="65">
        <f>C8/AA8</f>
        <v>0.87415354491311092</v>
      </c>
      <c r="E8" s="65">
        <v>0.11358439497876709</v>
      </c>
      <c r="F8" s="64">
        <v>0.25574912891986062</v>
      </c>
      <c r="G8" s="67">
        <v>172</v>
      </c>
      <c r="H8" s="66">
        <v>66</v>
      </c>
      <c r="I8" s="65">
        <f>H8/AA8</f>
        <v>2.6923390715509507E-3</v>
      </c>
      <c r="J8" s="65">
        <v>0.18181818181818182</v>
      </c>
      <c r="K8" s="64">
        <v>0.38953488372093026</v>
      </c>
      <c r="L8" s="67">
        <v>306</v>
      </c>
      <c r="M8" s="66">
        <v>147</v>
      </c>
      <c r="N8" s="65">
        <f>M8/AA8</f>
        <v>5.9965733866362081E-3</v>
      </c>
      <c r="O8" s="65">
        <v>4.7619047619047616E-2</v>
      </c>
      <c r="P8" s="64">
        <v>0.24836601307189543</v>
      </c>
      <c r="Q8" s="67">
        <v>396</v>
      </c>
      <c r="R8" s="66">
        <v>189</v>
      </c>
      <c r="S8" s="65">
        <f>R8/AA8</f>
        <v>7.7098800685322672E-3</v>
      </c>
      <c r="T8" s="65">
        <v>8.9947089947089942E-2</v>
      </c>
      <c r="U8" s="64">
        <v>0.32323232323232326</v>
      </c>
      <c r="V8" s="67">
        <v>6159</v>
      </c>
      <c r="W8" s="66">
        <v>2683</v>
      </c>
      <c r="X8" s="65">
        <f>W8/AA8</f>
        <v>0.1094476625601697</v>
      </c>
      <c r="Y8" s="65">
        <v>9.7651882221393968E-2</v>
      </c>
      <c r="Z8" s="64">
        <v>0.28998213995778538</v>
      </c>
      <c r="AA8" s="58">
        <f>C8+H8+M8+R8+W8</f>
        <v>24514</v>
      </c>
      <c r="AB8" s="57"/>
    </row>
    <row r="9" spans="1:34" s="56" customFormat="1">
      <c r="A9" s="68" t="s">
        <v>25</v>
      </c>
      <c r="B9" s="67">
        <v>159491</v>
      </c>
      <c r="C9" s="66">
        <v>100042</v>
      </c>
      <c r="D9" s="65">
        <f>C9/AA9</f>
        <v>0.78548098363744856</v>
      </c>
      <c r="E9" s="65">
        <v>4.0862837608204555E-2</v>
      </c>
      <c r="F9" s="64">
        <v>0.17636731853208018</v>
      </c>
      <c r="G9" s="67">
        <v>8087</v>
      </c>
      <c r="H9" s="66">
        <v>3188</v>
      </c>
      <c r="I9" s="65">
        <f>H9/AA9</f>
        <v>2.5030620897584874E-2</v>
      </c>
      <c r="J9" s="65">
        <v>0.11825595984943538</v>
      </c>
      <c r="K9" s="64">
        <v>0.3801162359342154</v>
      </c>
      <c r="L9" s="67">
        <v>8920</v>
      </c>
      <c r="M9" s="66">
        <v>5552</v>
      </c>
      <c r="N9" s="65">
        <f>M9/AA9</f>
        <v>4.3591595741339785E-2</v>
      </c>
      <c r="O9" s="65">
        <v>2.2514409221902017E-2</v>
      </c>
      <c r="P9" s="64">
        <v>0.16244394618834082</v>
      </c>
      <c r="Q9" s="67">
        <v>10319</v>
      </c>
      <c r="R9" s="66">
        <v>4397</v>
      </c>
      <c r="S9" s="65">
        <f>R9/AA9</f>
        <v>3.4523099148896078E-2</v>
      </c>
      <c r="T9" s="65">
        <v>9.0288833295428708E-2</v>
      </c>
      <c r="U9" s="64">
        <v>0.35904641922666924</v>
      </c>
      <c r="V9" s="67">
        <v>29864</v>
      </c>
      <c r="W9" s="66">
        <v>14185</v>
      </c>
      <c r="X9" s="65">
        <f>W9/AA9</f>
        <v>0.1113737005747307</v>
      </c>
      <c r="Y9" s="65">
        <v>4.5682058512513217E-2</v>
      </c>
      <c r="Z9" s="64">
        <v>0.25170774176265737</v>
      </c>
      <c r="AA9" s="58">
        <f>C9+H9+M9+R9+W9</f>
        <v>127364</v>
      </c>
      <c r="AB9" s="57"/>
    </row>
    <row r="10" spans="1:34" s="56" customFormat="1">
      <c r="A10" s="68" t="s">
        <v>24</v>
      </c>
      <c r="B10" s="67">
        <v>42335</v>
      </c>
      <c r="C10" s="66">
        <v>22073</v>
      </c>
      <c r="D10" s="65">
        <f>C10/AA10</f>
        <v>0.85600713565500663</v>
      </c>
      <c r="E10" s="65">
        <v>8.6304534952204054E-2</v>
      </c>
      <c r="F10" s="64">
        <v>0.25820243297507972</v>
      </c>
      <c r="G10" s="67">
        <v>282</v>
      </c>
      <c r="H10" s="66">
        <v>105</v>
      </c>
      <c r="I10" s="65">
        <f>H10/AA10</f>
        <v>4.0719770418056311E-3</v>
      </c>
      <c r="J10" s="65">
        <v>5.7142857142857141E-2</v>
      </c>
      <c r="K10" s="64">
        <v>0.38652482269503546</v>
      </c>
      <c r="L10" s="67">
        <v>677</v>
      </c>
      <c r="M10" s="66">
        <v>386</v>
      </c>
      <c r="N10" s="65">
        <f>M10/AA10</f>
        <v>1.4969363220352128E-2</v>
      </c>
      <c r="O10" s="65">
        <v>3.1088082901554404E-2</v>
      </c>
      <c r="P10" s="64">
        <v>0.1964549483013294</v>
      </c>
      <c r="Q10" s="67">
        <v>756</v>
      </c>
      <c r="R10" s="66">
        <v>344</v>
      </c>
      <c r="S10" s="65">
        <f>R10/AA10</f>
        <v>1.3340572403629876E-2</v>
      </c>
      <c r="T10" s="65">
        <v>9.8837209302325577E-2</v>
      </c>
      <c r="U10" s="64">
        <v>0.31878306878306878</v>
      </c>
      <c r="V10" s="67">
        <v>7377</v>
      </c>
      <c r="W10" s="66">
        <v>2878</v>
      </c>
      <c r="X10" s="65">
        <f>W10/AA10</f>
        <v>0.11161095167920577</v>
      </c>
      <c r="Y10" s="65">
        <v>7.3314801945795691E-2</v>
      </c>
      <c r="Z10" s="64">
        <v>0.31313542090280599</v>
      </c>
      <c r="AA10" s="58">
        <f>C10+H10+M10+R10+W10</f>
        <v>25786</v>
      </c>
      <c r="AB10" s="57"/>
    </row>
    <row r="11" spans="1:34" s="56" customFormat="1">
      <c r="A11" s="68" t="s">
        <v>23</v>
      </c>
      <c r="B11" s="67">
        <v>25439</v>
      </c>
      <c r="C11" s="66">
        <v>14803</v>
      </c>
      <c r="D11" s="65">
        <f>C11/AA11</f>
        <v>0.81085670464504822</v>
      </c>
      <c r="E11" s="65">
        <v>5.8906978315206374E-2</v>
      </c>
      <c r="F11" s="64">
        <v>0.21820826290341602</v>
      </c>
      <c r="G11" s="67">
        <v>1015</v>
      </c>
      <c r="H11" s="66">
        <v>381</v>
      </c>
      <c r="I11" s="65">
        <f>H11/AA11</f>
        <v>2.0869851007887817E-2</v>
      </c>
      <c r="J11" s="65">
        <v>0.13648293963254593</v>
      </c>
      <c r="K11" s="64">
        <v>0.43546798029556649</v>
      </c>
      <c r="L11" s="67">
        <v>572</v>
      </c>
      <c r="M11" s="66">
        <v>284</v>
      </c>
      <c r="N11" s="65">
        <f>M11/AA11</f>
        <v>1.5556529360210342E-2</v>
      </c>
      <c r="O11" s="65">
        <v>9.8591549295774641E-2</v>
      </c>
      <c r="P11" s="64">
        <v>0.27797202797202797</v>
      </c>
      <c r="Q11" s="67">
        <v>2605</v>
      </c>
      <c r="R11" s="66">
        <v>915</v>
      </c>
      <c r="S11" s="65">
        <f>R11/AA11</f>
        <v>5.0120508326029801E-2</v>
      </c>
      <c r="T11" s="65">
        <v>0.17486338797814208</v>
      </c>
      <c r="U11" s="64">
        <v>0.43685220729366603</v>
      </c>
      <c r="V11" s="67">
        <v>4561</v>
      </c>
      <c r="W11" s="66">
        <v>1873</v>
      </c>
      <c r="X11" s="65">
        <f>W11/AA11</f>
        <v>0.10259640666082384</v>
      </c>
      <c r="Y11" s="65">
        <v>9.0763481046449546E-2</v>
      </c>
      <c r="Z11" s="64">
        <v>0.3056347292260469</v>
      </c>
      <c r="AA11" s="58">
        <f>C11+H11+M11+R11+W11</f>
        <v>18256</v>
      </c>
      <c r="AB11" s="57"/>
    </row>
    <row r="12" spans="1:34" s="56" customFormat="1">
      <c r="A12" s="63" t="s">
        <v>22</v>
      </c>
      <c r="B12" s="62">
        <v>17771</v>
      </c>
      <c r="C12" s="61">
        <v>10580</v>
      </c>
      <c r="D12" s="60">
        <f>C12/AA12</f>
        <v>0.84741690028033645</v>
      </c>
      <c r="E12" s="60">
        <v>8.9130434782608695E-2</v>
      </c>
      <c r="F12" s="59">
        <v>0.20359011873276686</v>
      </c>
      <c r="G12" s="62">
        <v>83</v>
      </c>
      <c r="H12" s="61">
        <v>45</v>
      </c>
      <c r="I12" s="60">
        <f>H12/AA12</f>
        <v>3.6043251902282739E-3</v>
      </c>
      <c r="J12" s="60">
        <v>6.6666666666666666E-2</v>
      </c>
      <c r="K12" s="59">
        <v>0.31325301204819278</v>
      </c>
      <c r="L12" s="62">
        <v>141</v>
      </c>
      <c r="M12" s="61">
        <v>78</v>
      </c>
      <c r="N12" s="60">
        <f>M12/AA12</f>
        <v>6.2474969963956751E-3</v>
      </c>
      <c r="O12" s="60">
        <v>0</v>
      </c>
      <c r="P12" s="59">
        <v>0.23404255319148937</v>
      </c>
      <c r="Q12" s="62">
        <v>148</v>
      </c>
      <c r="R12" s="61">
        <v>74</v>
      </c>
      <c r="S12" s="60">
        <f>R12/AA12</f>
        <v>5.9271125350420506E-3</v>
      </c>
      <c r="T12" s="60">
        <v>6.7567567567567571E-2</v>
      </c>
      <c r="U12" s="59">
        <v>0.20270270270270271</v>
      </c>
      <c r="V12" s="62">
        <v>3386</v>
      </c>
      <c r="W12" s="61">
        <v>1708</v>
      </c>
      <c r="X12" s="60">
        <f>W12/AA12</f>
        <v>0.13680416499799761</v>
      </c>
      <c r="Y12" s="60">
        <v>5.4449648711943792E-2</v>
      </c>
      <c r="Z12" s="59">
        <v>0.24305965741287655</v>
      </c>
      <c r="AA12" s="58">
        <f>C12+H12+M12+R12+W12</f>
        <v>12485</v>
      </c>
      <c r="AB12" s="57"/>
    </row>
    <row r="13" spans="1:34" s="9" customFormat="1">
      <c r="A13" s="84" t="s">
        <v>2</v>
      </c>
      <c r="B13" s="83">
        <f>SUM(B7:B12)</f>
        <v>372932</v>
      </c>
      <c r="C13" s="82">
        <v>220704</v>
      </c>
      <c r="D13" s="81">
        <f>C13/AA13</f>
        <v>0.79595214996952568</v>
      </c>
      <c r="E13" s="81">
        <v>5.9011164274322167E-2</v>
      </c>
      <c r="F13" s="80">
        <v>0.20535379103965334</v>
      </c>
      <c r="G13" s="83">
        <f>SUM(G7:G12)</f>
        <v>18250</v>
      </c>
      <c r="H13" s="82">
        <v>6963</v>
      </c>
      <c r="I13" s="81">
        <f>H13/AA13</f>
        <v>2.5111528654840003E-2</v>
      </c>
      <c r="J13" s="81">
        <v>0.1324141892862272</v>
      </c>
      <c r="K13" s="80">
        <v>0.39731506849315068</v>
      </c>
      <c r="L13" s="83">
        <f>SUM(L7:L12)</f>
        <v>14288</v>
      </c>
      <c r="M13" s="82">
        <v>8460</v>
      </c>
      <c r="N13" s="81">
        <f>M13/AA13</f>
        <v>3.051034502656131E-2</v>
      </c>
      <c r="O13" s="81">
        <v>3.061465721040189E-2</v>
      </c>
      <c r="P13" s="80">
        <v>0.1807110862262038</v>
      </c>
      <c r="Q13" s="83">
        <f>SUM(Q7:Q12)</f>
        <v>23865</v>
      </c>
      <c r="R13" s="82">
        <v>9627</v>
      </c>
      <c r="S13" s="81">
        <f>R13/AA13</f>
        <v>3.4719041556821012E-2</v>
      </c>
      <c r="T13" s="81">
        <v>0.10605588449153423</v>
      </c>
      <c r="U13" s="80">
        <v>0.37808506180599205</v>
      </c>
      <c r="V13" s="83">
        <f>SUM(V7:V12)</f>
        <v>70176</v>
      </c>
      <c r="W13" s="82">
        <f>SUM(W7:W12)</f>
        <v>31529</v>
      </c>
      <c r="X13" s="81">
        <f>W13/AA13</f>
        <v>0.11370693479225195</v>
      </c>
      <c r="Y13" s="81">
        <v>6.2862761267404615E-2</v>
      </c>
      <c r="Z13" s="80">
        <v>0.27014933880528957</v>
      </c>
      <c r="AA13" s="79">
        <f>C13+H13+M13+R13+W13</f>
        <v>277283</v>
      </c>
      <c r="AB13" s="51"/>
      <c r="AC13" s="49">
        <f>'[1]Report 2'!B12</f>
        <v>277283</v>
      </c>
      <c r="AD13" s="50">
        <f>D13+I13+N13+S13+X13</f>
        <v>1</v>
      </c>
      <c r="AE13" s="49">
        <f>B13+G13+L13+Q13+V13</f>
        <v>499511</v>
      </c>
      <c r="AF13" s="49">
        <f>'[2]Report 1'!H16</f>
        <v>499511</v>
      </c>
    </row>
    <row r="14" spans="1:34" s="2" customFormat="1" ht="14.1" customHeight="1">
      <c r="A14" s="87" t="s">
        <v>29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5"/>
      <c r="AB14" s="75"/>
      <c r="AG14" s="74"/>
      <c r="AH14" s="74"/>
    </row>
    <row r="15" spans="1:34" s="56" customFormat="1">
      <c r="A15" s="73" t="s">
        <v>27</v>
      </c>
      <c r="B15" s="72">
        <v>29726</v>
      </c>
      <c r="C15" s="71">
        <v>21373</v>
      </c>
      <c r="D15" s="70">
        <f>C15/AA15</f>
        <v>0.7390642829973374</v>
      </c>
      <c r="E15" s="70">
        <v>4.1922051186075893E-2</v>
      </c>
      <c r="F15" s="69">
        <v>0.11320056516181121</v>
      </c>
      <c r="G15" s="72">
        <v>2664</v>
      </c>
      <c r="H15" s="71">
        <v>1521</v>
      </c>
      <c r="I15" s="70">
        <f>H15/AA15</f>
        <v>5.2595179639683257E-2</v>
      </c>
      <c r="J15" s="70">
        <v>0.10453648915187377</v>
      </c>
      <c r="K15" s="69">
        <v>0.2376126126126126</v>
      </c>
      <c r="L15" s="72">
        <v>2017</v>
      </c>
      <c r="M15" s="71">
        <v>1251</v>
      </c>
      <c r="N15" s="70">
        <f>M15/AA15</f>
        <v>4.3258757218437707E-2</v>
      </c>
      <c r="O15" s="70">
        <v>3.2773780975219824E-2</v>
      </c>
      <c r="P15" s="69">
        <v>0.13187902825979178</v>
      </c>
      <c r="Q15" s="72">
        <v>3242</v>
      </c>
      <c r="R15" s="71">
        <v>1881</v>
      </c>
      <c r="S15" s="70">
        <f>R15/AA15</f>
        <v>6.5043742868010651E-2</v>
      </c>
      <c r="T15" s="70">
        <v>0.10047846889952153</v>
      </c>
      <c r="U15" s="69">
        <v>0.23318938926588526</v>
      </c>
      <c r="V15" s="72">
        <v>4860</v>
      </c>
      <c r="W15" s="71">
        <v>2893</v>
      </c>
      <c r="X15" s="70">
        <f>W15/AA15</f>
        <v>0.100038037276531</v>
      </c>
      <c r="Y15" s="70">
        <v>6.2219149671621156E-2</v>
      </c>
      <c r="Z15" s="69">
        <v>0.16008230452674896</v>
      </c>
      <c r="AA15" s="58">
        <f>C15+H15+M15+R15+W15</f>
        <v>28919</v>
      </c>
      <c r="AB15" s="57"/>
    </row>
    <row r="16" spans="1:34" s="56" customFormat="1">
      <c r="A16" s="68" t="s">
        <v>26</v>
      </c>
      <c r="B16" s="67">
        <v>11262</v>
      </c>
      <c r="C16" s="66">
        <v>7295</v>
      </c>
      <c r="D16" s="65">
        <f>C16/AA16</f>
        <v>0.8905029296875</v>
      </c>
      <c r="E16" s="65">
        <v>7.9643591501028108E-2</v>
      </c>
      <c r="F16" s="64">
        <v>0.18202805895933227</v>
      </c>
      <c r="G16" s="67">
        <v>46</v>
      </c>
      <c r="H16" s="66">
        <v>24</v>
      </c>
      <c r="I16" s="65">
        <f>H16/AA16</f>
        <v>2.9296875E-3</v>
      </c>
      <c r="J16" s="65">
        <v>8.3333333333333329E-2</v>
      </c>
      <c r="K16" s="64">
        <v>0.30434782608695654</v>
      </c>
      <c r="L16" s="67">
        <v>118</v>
      </c>
      <c r="M16" s="66">
        <v>75</v>
      </c>
      <c r="N16" s="65">
        <f>M16/AA16</f>
        <v>9.1552734375E-3</v>
      </c>
      <c r="O16" s="65">
        <v>0.04</v>
      </c>
      <c r="P16" s="64">
        <v>0.10169491525423729</v>
      </c>
      <c r="Q16" s="67">
        <v>134</v>
      </c>
      <c r="R16" s="66">
        <v>68</v>
      </c>
      <c r="S16" s="65">
        <f>R16/AA16</f>
        <v>8.30078125E-3</v>
      </c>
      <c r="T16" s="65">
        <v>7.3529411764705885E-2</v>
      </c>
      <c r="U16" s="64">
        <v>0.29850746268656714</v>
      </c>
      <c r="V16" s="67">
        <v>1335</v>
      </c>
      <c r="W16" s="66">
        <v>730</v>
      </c>
      <c r="X16" s="65">
        <f>W16/AA16</f>
        <v>8.9111328125E-2</v>
      </c>
      <c r="Y16" s="65">
        <v>8.7671232876712329E-2</v>
      </c>
      <c r="Z16" s="64">
        <v>0.24868913857677902</v>
      </c>
      <c r="AA16" s="58">
        <f>C16+H16+M16+R16+W16</f>
        <v>8192</v>
      </c>
      <c r="AB16" s="57"/>
    </row>
    <row r="17" spans="1:34" s="56" customFormat="1">
      <c r="A17" s="68" t="s">
        <v>25</v>
      </c>
      <c r="B17" s="67">
        <v>54569</v>
      </c>
      <c r="C17" s="66">
        <v>38718</v>
      </c>
      <c r="D17" s="65">
        <f>C17/AA17</f>
        <v>0.75504592523255132</v>
      </c>
      <c r="E17" s="65">
        <v>4.1582726380494858E-2</v>
      </c>
      <c r="F17" s="64">
        <v>0.11147354725210284</v>
      </c>
      <c r="G17" s="67">
        <v>3191</v>
      </c>
      <c r="H17" s="66">
        <v>1684</v>
      </c>
      <c r="I17" s="65">
        <f>H17/AA17</f>
        <v>3.2839953977261645E-2</v>
      </c>
      <c r="J17" s="65">
        <v>0.10866983372921615</v>
      </c>
      <c r="K17" s="64">
        <v>0.26449388906298965</v>
      </c>
      <c r="L17" s="67">
        <v>4899</v>
      </c>
      <c r="M17" s="66">
        <v>3162</v>
      </c>
      <c r="N17" s="65">
        <f>M17/AA17</f>
        <v>6.1662668928801262E-2</v>
      </c>
      <c r="O17" s="65">
        <v>2.6565464895635674E-2</v>
      </c>
      <c r="P17" s="64">
        <v>0.13308838538477241</v>
      </c>
      <c r="Q17" s="67">
        <v>4553</v>
      </c>
      <c r="R17" s="66">
        <v>2567</v>
      </c>
      <c r="S17" s="65">
        <f>R17/AA17</f>
        <v>5.0059478538973072E-2</v>
      </c>
      <c r="T17" s="65">
        <v>9.7389949357226335E-2</v>
      </c>
      <c r="U17" s="64">
        <v>0.25016472655392047</v>
      </c>
      <c r="V17" s="67">
        <v>8826</v>
      </c>
      <c r="W17" s="66">
        <v>5148</v>
      </c>
      <c r="X17" s="65">
        <f>W17/AA17</f>
        <v>0.10039197332241269</v>
      </c>
      <c r="Y17" s="65">
        <v>4.584304584304584E-2</v>
      </c>
      <c r="Z17" s="64">
        <v>0.16972581010650351</v>
      </c>
      <c r="AA17" s="58">
        <f>C17+H17+M17+R17+W17</f>
        <v>51279</v>
      </c>
      <c r="AB17" s="57"/>
    </row>
    <row r="18" spans="1:34" s="56" customFormat="1">
      <c r="A18" s="68" t="s">
        <v>24</v>
      </c>
      <c r="B18" s="67">
        <v>12085</v>
      </c>
      <c r="C18" s="66">
        <v>8026</v>
      </c>
      <c r="D18" s="65">
        <f>C18/AA18</f>
        <v>0.86106640918356403</v>
      </c>
      <c r="E18" s="65">
        <v>8.0986792923000248E-2</v>
      </c>
      <c r="F18" s="64">
        <v>0.15457178320231693</v>
      </c>
      <c r="G18" s="67">
        <v>86</v>
      </c>
      <c r="H18" s="66">
        <v>56</v>
      </c>
      <c r="I18" s="65">
        <f>H18/AA18</f>
        <v>6.0079390623323679E-3</v>
      </c>
      <c r="J18" s="65">
        <v>5.3571428571428568E-2</v>
      </c>
      <c r="K18" s="64">
        <v>0.20930232558139536</v>
      </c>
      <c r="L18" s="67">
        <v>283</v>
      </c>
      <c r="M18" s="66">
        <v>185</v>
      </c>
      <c r="N18" s="65">
        <f>M18/AA18</f>
        <v>1.9847655830919429E-2</v>
      </c>
      <c r="O18" s="65">
        <v>3.2432432432432434E-2</v>
      </c>
      <c r="P18" s="64">
        <v>0.14840989399293286</v>
      </c>
      <c r="Q18" s="67">
        <v>227</v>
      </c>
      <c r="R18" s="66">
        <v>146</v>
      </c>
      <c r="S18" s="65">
        <f>R18/AA18</f>
        <v>1.5663555412509387E-2</v>
      </c>
      <c r="T18" s="65">
        <v>9.5890410958904104E-2</v>
      </c>
      <c r="U18" s="64">
        <v>0.18502202643171806</v>
      </c>
      <c r="V18" s="67">
        <v>1682</v>
      </c>
      <c r="W18" s="66">
        <v>908</v>
      </c>
      <c r="X18" s="65">
        <f>W18/AA18</f>
        <v>9.7414440510674827E-2</v>
      </c>
      <c r="Y18" s="65">
        <v>6.6079295154185022E-2</v>
      </c>
      <c r="Z18" s="64">
        <v>0.20035671819262782</v>
      </c>
      <c r="AA18" s="58">
        <f>C18+H18+M18+R18+W18</f>
        <v>9321</v>
      </c>
      <c r="AB18" s="57"/>
    </row>
    <row r="19" spans="1:34" s="56" customFormat="1">
      <c r="A19" s="68" t="s">
        <v>23</v>
      </c>
      <c r="B19" s="67">
        <v>7851</v>
      </c>
      <c r="C19" s="66">
        <v>5352</v>
      </c>
      <c r="D19" s="65">
        <f>C19/AA19</f>
        <v>0.78222741888336744</v>
      </c>
      <c r="E19" s="65">
        <v>5.5866965620328848E-2</v>
      </c>
      <c r="F19" s="64">
        <v>0.14049165711374348</v>
      </c>
      <c r="G19" s="67">
        <v>325</v>
      </c>
      <c r="H19" s="66">
        <v>190</v>
      </c>
      <c r="I19" s="65">
        <f>H19/AA19</f>
        <v>2.7769657994738382E-2</v>
      </c>
      <c r="J19" s="65">
        <v>0.12631578947368421</v>
      </c>
      <c r="K19" s="64">
        <v>0.26769230769230767</v>
      </c>
      <c r="L19" s="67">
        <v>299</v>
      </c>
      <c r="M19" s="66">
        <v>174</v>
      </c>
      <c r="N19" s="65">
        <f>M19/AA19</f>
        <v>2.5431160479391989E-2</v>
      </c>
      <c r="O19" s="65">
        <v>8.6206896551724144E-2</v>
      </c>
      <c r="P19" s="64">
        <v>0.21739130434782608</v>
      </c>
      <c r="Q19" s="67">
        <v>1274</v>
      </c>
      <c r="R19" s="66">
        <v>559</v>
      </c>
      <c r="S19" s="65">
        <f>R19/AA19</f>
        <v>8.1701256942414494E-2</v>
      </c>
      <c r="T19" s="65">
        <v>0.2039355992844365</v>
      </c>
      <c r="U19" s="64">
        <v>0.38069073783359497</v>
      </c>
      <c r="V19" s="67">
        <v>992</v>
      </c>
      <c r="W19" s="66">
        <v>567</v>
      </c>
      <c r="X19" s="65">
        <f>W19/AA19</f>
        <v>8.2870505700087693E-2</v>
      </c>
      <c r="Y19" s="65">
        <v>0.10582010582010581</v>
      </c>
      <c r="Z19" s="64">
        <v>0.20967741935483872</v>
      </c>
      <c r="AA19" s="58">
        <f>C19+H19+M19+R19+W19</f>
        <v>6842</v>
      </c>
      <c r="AB19" s="57"/>
    </row>
    <row r="20" spans="1:34" s="56" customFormat="1">
      <c r="A20" s="63" t="s">
        <v>22</v>
      </c>
      <c r="B20" s="62">
        <v>4937</v>
      </c>
      <c r="C20" s="61">
        <v>3350</v>
      </c>
      <c r="D20" s="60">
        <f>C20/AA20</f>
        <v>0.84874588294907527</v>
      </c>
      <c r="E20" s="60">
        <v>6.5074626865671642E-2</v>
      </c>
      <c r="F20" s="59">
        <v>0.1385456755114442</v>
      </c>
      <c r="G20" s="62">
        <v>32</v>
      </c>
      <c r="H20" s="61">
        <v>22</v>
      </c>
      <c r="I20" s="60">
        <f>H20/AA20</f>
        <v>5.5738535596655684E-3</v>
      </c>
      <c r="J20" s="60">
        <v>9.0909090909090912E-2</v>
      </c>
      <c r="K20" s="59">
        <v>0.25</v>
      </c>
      <c r="L20" s="62">
        <v>62</v>
      </c>
      <c r="M20" s="61">
        <v>41</v>
      </c>
      <c r="N20" s="60">
        <f>M20/AA20</f>
        <v>1.0387636179376741E-2</v>
      </c>
      <c r="O20" s="60">
        <v>0</v>
      </c>
      <c r="P20" s="59">
        <v>0.16129032258064516</v>
      </c>
      <c r="Q20" s="62">
        <v>52</v>
      </c>
      <c r="R20" s="61">
        <v>31</v>
      </c>
      <c r="S20" s="60">
        <f>R20/AA20</f>
        <v>7.8540663795287555E-3</v>
      </c>
      <c r="T20" s="60">
        <v>3.2258064516129031E-2</v>
      </c>
      <c r="U20" s="59">
        <v>0.13461538461538461</v>
      </c>
      <c r="V20" s="62">
        <v>860</v>
      </c>
      <c r="W20" s="61">
        <v>503</v>
      </c>
      <c r="X20" s="60">
        <f>W20/AA20</f>
        <v>0.12743856093235367</v>
      </c>
      <c r="Y20" s="60">
        <v>4.37375745526839E-2</v>
      </c>
      <c r="Z20" s="59">
        <v>0.17209302325581396</v>
      </c>
      <c r="AA20" s="58">
        <f>C20+H20+M20+R20+W20</f>
        <v>3947</v>
      </c>
      <c r="AB20" s="57"/>
    </row>
    <row r="21" spans="1:34" s="9" customFormat="1">
      <c r="A21" s="84" t="s">
        <v>2</v>
      </c>
      <c r="B21" s="83">
        <f>SUM(B15:B20)</f>
        <v>120430</v>
      </c>
      <c r="C21" s="82">
        <f>SUM(C15:C20)</f>
        <v>84114</v>
      </c>
      <c r="D21" s="81">
        <f>C21/AA21</f>
        <v>0.77524423963133637</v>
      </c>
      <c r="E21" s="81">
        <v>5.0574220700477922E-2</v>
      </c>
      <c r="F21" s="80">
        <v>0.12582413020011626</v>
      </c>
      <c r="G21" s="83">
        <f>SUM(G15:G20)</f>
        <v>6344</v>
      </c>
      <c r="H21" s="82">
        <f>SUM(H15:H20)</f>
        <v>3497</v>
      </c>
      <c r="I21" s="81">
        <f>H21/AA21</f>
        <v>3.2230414746543777E-2</v>
      </c>
      <c r="J21" s="81">
        <v>0.10666285387474979</v>
      </c>
      <c r="K21" s="80">
        <v>0.25283732660781844</v>
      </c>
      <c r="L21" s="83">
        <f>SUM(L15:L20)</f>
        <v>7678</v>
      </c>
      <c r="M21" s="82">
        <f>SUM(M15:M20)</f>
        <v>4888</v>
      </c>
      <c r="N21" s="81">
        <f>M21/AA21</f>
        <v>4.5050691244239632E-2</v>
      </c>
      <c r="O21" s="81">
        <v>3.0482815057283143E-2</v>
      </c>
      <c r="P21" s="80">
        <v>0.13636363636363635</v>
      </c>
      <c r="Q21" s="83">
        <f>SUM(Q15:Q20)</f>
        <v>9482</v>
      </c>
      <c r="R21" s="82">
        <f>SUM(R15:R20)</f>
        <v>5252</v>
      </c>
      <c r="S21" s="81">
        <f>R21/AA21</f>
        <v>4.8405529953917052E-2</v>
      </c>
      <c r="T21" s="81">
        <v>0.10910129474485911</v>
      </c>
      <c r="U21" s="80">
        <v>0.26038810377557475</v>
      </c>
      <c r="V21" s="83">
        <f>SUM(V15:V20)</f>
        <v>18555</v>
      </c>
      <c r="W21" s="82">
        <f>SUM(W15:W20)</f>
        <v>10749</v>
      </c>
      <c r="X21" s="81">
        <f>W21/AA21</f>
        <v>9.9069124423963137E-2</v>
      </c>
      <c r="Y21" s="81">
        <v>5.7865847985859149E-2</v>
      </c>
      <c r="Z21" s="80">
        <v>0.17790353004580975</v>
      </c>
      <c r="AA21" s="79">
        <f>C21+H21+M21+R21+W21</f>
        <v>108500</v>
      </c>
      <c r="AB21" s="51"/>
      <c r="AC21" s="49">
        <f>'[1]Report 2'!B20</f>
        <v>108500</v>
      </c>
      <c r="AD21" s="50">
        <f>D21+I21+N21+S21+X21</f>
        <v>0.99999999999999989</v>
      </c>
      <c r="AE21" s="49">
        <f>B21+G21+L21+Q21+V21</f>
        <v>162489</v>
      </c>
      <c r="AF21" s="49">
        <f>'[2]Report 1'!B16</f>
        <v>162489</v>
      </c>
    </row>
    <row r="22" spans="1:34" s="2" customFormat="1" ht="14.1" customHeight="1">
      <c r="A22" s="78" t="s">
        <v>28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6"/>
      <c r="AB22" s="75"/>
      <c r="AG22" s="74"/>
      <c r="AH22" s="74"/>
    </row>
    <row r="23" spans="1:34" s="56" customFormat="1">
      <c r="A23" s="73" t="s">
        <v>27</v>
      </c>
      <c r="B23" s="72">
        <v>53712</v>
      </c>
      <c r="C23" s="71">
        <v>27806</v>
      </c>
      <c r="D23" s="70">
        <f>C23/AA23</f>
        <v>0.75500285101414644</v>
      </c>
      <c r="E23" s="70">
        <v>5.6678414730633675E-2</v>
      </c>
      <c r="F23" s="69">
        <v>0.25692582663092045</v>
      </c>
      <c r="G23" s="72">
        <v>5562</v>
      </c>
      <c r="H23" s="71">
        <v>1542</v>
      </c>
      <c r="I23" s="70">
        <f>H23/AA23</f>
        <v>4.1869179179450974E-2</v>
      </c>
      <c r="J23" s="70">
        <v>0.17898832684824903</v>
      </c>
      <c r="K23" s="69">
        <v>0.48939230492628549</v>
      </c>
      <c r="L23" s="72">
        <v>1566</v>
      </c>
      <c r="M23" s="71">
        <v>717</v>
      </c>
      <c r="N23" s="70">
        <f>M23/AA23</f>
        <v>1.9468353742974287E-2</v>
      </c>
      <c r="O23" s="70">
        <v>5.2998605299860529E-2</v>
      </c>
      <c r="P23" s="69">
        <v>0.28288633461047252</v>
      </c>
      <c r="Q23" s="72">
        <v>6079</v>
      </c>
      <c r="R23" s="71">
        <v>1723</v>
      </c>
      <c r="S23" s="70">
        <f>R23/AA23</f>
        <v>4.6783784517635561E-2</v>
      </c>
      <c r="T23" s="70">
        <v>0.10911201392919327</v>
      </c>
      <c r="U23" s="69">
        <v>0.47261062674782034</v>
      </c>
      <c r="V23" s="72">
        <v>13389</v>
      </c>
      <c r="W23" s="71">
        <v>5041</v>
      </c>
      <c r="X23" s="70">
        <f>W23/AA23</f>
        <v>0.13687583154579272</v>
      </c>
      <c r="Y23" s="70">
        <v>7.875421543344574E-2</v>
      </c>
      <c r="Z23" s="69">
        <v>0.31301814922697735</v>
      </c>
      <c r="AA23" s="58">
        <f>C23+H23+M23+R23+W23</f>
        <v>36829</v>
      </c>
      <c r="AB23" s="57"/>
    </row>
    <row r="24" spans="1:34" s="56" customFormat="1">
      <c r="A24" s="68" t="s">
        <v>26</v>
      </c>
      <c r="B24" s="67">
        <v>26136</v>
      </c>
      <c r="C24" s="66">
        <v>12542</v>
      </c>
      <c r="D24" s="65">
        <f>C24/AA24</f>
        <v>0.87602151288677799</v>
      </c>
      <c r="E24" s="65">
        <v>0.11313985010365173</v>
      </c>
      <c r="F24" s="64">
        <v>0.28753443526170797</v>
      </c>
      <c r="G24" s="67">
        <v>121</v>
      </c>
      <c r="H24" s="66">
        <v>41</v>
      </c>
      <c r="I24" s="65">
        <f>H24/AA24</f>
        <v>2.8637284347279458E-3</v>
      </c>
      <c r="J24" s="65">
        <v>0.24390243902439024</v>
      </c>
      <c r="K24" s="64">
        <v>0.42148760330578511</v>
      </c>
      <c r="L24" s="67">
        <v>178</v>
      </c>
      <c r="M24" s="66">
        <v>70</v>
      </c>
      <c r="N24" s="65">
        <f>M24/AA24</f>
        <v>4.8892924495355173E-3</v>
      </c>
      <c r="O24" s="65">
        <v>4.2857142857142858E-2</v>
      </c>
      <c r="P24" s="64">
        <v>0.3258426966292135</v>
      </c>
      <c r="Q24" s="67">
        <v>239</v>
      </c>
      <c r="R24" s="66">
        <v>110</v>
      </c>
      <c r="S24" s="65">
        <f>R24/AA24</f>
        <v>7.6831738492700984E-3</v>
      </c>
      <c r="T24" s="65">
        <v>5.4545454545454543E-2</v>
      </c>
      <c r="U24" s="64">
        <v>0.32635983263598328</v>
      </c>
      <c r="V24" s="67">
        <v>4270</v>
      </c>
      <c r="W24" s="66">
        <v>1554</v>
      </c>
      <c r="X24" s="65">
        <f>W24/AA24</f>
        <v>0.10854229237968849</v>
      </c>
      <c r="Y24" s="65">
        <v>0.11647361647361647</v>
      </c>
      <c r="Z24" s="64">
        <v>0.31733021077283374</v>
      </c>
      <c r="AA24" s="58">
        <f>C24+H24+M24+R24+W24</f>
        <v>14317</v>
      </c>
      <c r="AB24" s="57"/>
    </row>
    <row r="25" spans="1:34" s="56" customFormat="1">
      <c r="A25" s="68" t="s">
        <v>25</v>
      </c>
      <c r="B25" s="67">
        <v>97857</v>
      </c>
      <c r="C25" s="66">
        <v>56794</v>
      </c>
      <c r="D25" s="65">
        <f>C25/AA25</f>
        <v>0.80040024240032692</v>
      </c>
      <c r="E25" s="65">
        <v>3.6570764517378597E-2</v>
      </c>
      <c r="F25" s="64">
        <v>0.21151271753681392</v>
      </c>
      <c r="G25" s="67">
        <v>4607</v>
      </c>
      <c r="H25" s="66">
        <v>1414</v>
      </c>
      <c r="I25" s="65">
        <f>H25/AA25</f>
        <v>1.9927561762757725E-2</v>
      </c>
      <c r="J25" s="65">
        <v>0.11527581329561527</v>
      </c>
      <c r="K25" s="64">
        <v>0.45213805079227265</v>
      </c>
      <c r="L25" s="67">
        <v>3875</v>
      </c>
      <c r="M25" s="66">
        <v>2331</v>
      </c>
      <c r="N25" s="65">
        <f>M25/AA25</f>
        <v>3.2850881519793679E-2</v>
      </c>
      <c r="O25" s="65">
        <v>1.4586014586014585E-2</v>
      </c>
      <c r="P25" s="64">
        <v>0.19251612903225807</v>
      </c>
      <c r="Q25" s="67">
        <v>5514</v>
      </c>
      <c r="R25" s="66">
        <v>1751</v>
      </c>
      <c r="S25" s="65">
        <f>R25/AA25</f>
        <v>2.4676917006074103E-2</v>
      </c>
      <c r="T25" s="65">
        <v>7.5385494003426617E-2</v>
      </c>
      <c r="U25" s="64">
        <v>0.4432354007979688</v>
      </c>
      <c r="V25" s="67">
        <v>20183</v>
      </c>
      <c r="W25" s="66">
        <v>8667</v>
      </c>
      <c r="X25" s="65">
        <f>W25/AA25</f>
        <v>0.12214439731104754</v>
      </c>
      <c r="Y25" s="65">
        <v>4.2921426098996192E-2</v>
      </c>
      <c r="Z25" s="64">
        <v>0.28479413367685674</v>
      </c>
      <c r="AA25" s="58">
        <f>C25+H25+M25+R25+W25</f>
        <v>70957</v>
      </c>
      <c r="AB25" s="57"/>
    </row>
    <row r="26" spans="1:34" s="56" customFormat="1">
      <c r="A26" s="68" t="s">
        <v>24</v>
      </c>
      <c r="B26" s="67">
        <v>28242</v>
      </c>
      <c r="C26" s="66">
        <v>13134</v>
      </c>
      <c r="D26" s="65">
        <f>C26/AA26</f>
        <v>0.85125413182967136</v>
      </c>
      <c r="E26" s="65">
        <v>7.8574691640018277E-2</v>
      </c>
      <c r="F26" s="64">
        <v>0.29597762198144606</v>
      </c>
      <c r="G26" s="67">
        <v>186</v>
      </c>
      <c r="H26" s="66">
        <v>47</v>
      </c>
      <c r="I26" s="65">
        <f>H26/AA26</f>
        <v>3.0462116793052046E-3</v>
      </c>
      <c r="J26" s="65">
        <v>4.2553191489361701E-2</v>
      </c>
      <c r="K26" s="64">
        <v>0.45698924731182794</v>
      </c>
      <c r="L26" s="67">
        <v>384</v>
      </c>
      <c r="M26" s="66">
        <v>196</v>
      </c>
      <c r="N26" s="65">
        <f>M26/AA26</f>
        <v>1.2703350832847236E-2</v>
      </c>
      <c r="O26" s="65">
        <v>3.0612244897959183E-2</v>
      </c>
      <c r="P26" s="64">
        <v>0.23177083333333334</v>
      </c>
      <c r="Q26" s="67">
        <v>508</v>
      </c>
      <c r="R26" s="66">
        <v>189</v>
      </c>
      <c r="S26" s="65">
        <f>R26/AA26</f>
        <v>1.224965973167412E-2</v>
      </c>
      <c r="T26" s="65">
        <v>0.10052910052910052</v>
      </c>
      <c r="U26" s="64">
        <v>0.37795275590551181</v>
      </c>
      <c r="V26" s="67">
        <v>5443</v>
      </c>
      <c r="W26" s="66">
        <v>1863</v>
      </c>
      <c r="X26" s="65">
        <f>W26/AA26</f>
        <v>0.12074664592650204</v>
      </c>
      <c r="Y26" s="65">
        <v>7.407407407407407E-2</v>
      </c>
      <c r="Z26" s="64">
        <v>0.34594892522505971</v>
      </c>
      <c r="AA26" s="58">
        <f>C26+H26+M26+R26+W26</f>
        <v>15429</v>
      </c>
      <c r="AB26" s="57"/>
    </row>
    <row r="27" spans="1:34" s="56" customFormat="1">
      <c r="A27" s="68" t="s">
        <v>23</v>
      </c>
      <c r="B27" s="67">
        <v>16474</v>
      </c>
      <c r="C27" s="66">
        <v>8787</v>
      </c>
      <c r="D27" s="65">
        <f>C27/AA27</f>
        <v>0.82452847893403391</v>
      </c>
      <c r="E27" s="65">
        <v>5.2805280528052806E-2</v>
      </c>
      <c r="F27" s="64">
        <v>0.25373315527497875</v>
      </c>
      <c r="G27" s="67">
        <v>641</v>
      </c>
      <c r="H27" s="66">
        <v>177</v>
      </c>
      <c r="I27" s="65">
        <f>H27/AA27</f>
        <v>1.66088017265647E-2</v>
      </c>
      <c r="J27" s="65">
        <v>0.14689265536723164</v>
      </c>
      <c r="K27" s="64">
        <v>0.51482059282371295</v>
      </c>
      <c r="L27" s="67">
        <v>258</v>
      </c>
      <c r="M27" s="66">
        <v>101</v>
      </c>
      <c r="N27" s="65">
        <f>M27/AA27</f>
        <v>9.4773388383222294E-3</v>
      </c>
      <c r="O27" s="65">
        <v>9.9009900990099015E-2</v>
      </c>
      <c r="P27" s="64">
        <v>0.34883720930232559</v>
      </c>
      <c r="Q27" s="67">
        <v>1271</v>
      </c>
      <c r="R27" s="66">
        <v>343</v>
      </c>
      <c r="S27" s="65">
        <f>R27/AA27</f>
        <v>3.2185418035094303E-2</v>
      </c>
      <c r="T27" s="65">
        <v>0.11370262390670553</v>
      </c>
      <c r="U27" s="64">
        <v>0.4909520062942565</v>
      </c>
      <c r="V27" s="67">
        <v>3405</v>
      </c>
      <c r="W27" s="66">
        <v>1249</v>
      </c>
      <c r="X27" s="65">
        <f>W27/AA27</f>
        <v>0.1171999624659848</v>
      </c>
      <c r="Y27" s="65">
        <v>8.2465972778222582E-2</v>
      </c>
      <c r="Z27" s="64">
        <v>0.32657856093979443</v>
      </c>
      <c r="AA27" s="58">
        <f>C27+H27+M27+R27+W27</f>
        <v>10657</v>
      </c>
      <c r="AB27" s="57"/>
    </row>
    <row r="28" spans="1:34" s="56" customFormat="1">
      <c r="A28" s="63" t="s">
        <v>22</v>
      </c>
      <c r="B28" s="62">
        <v>11543</v>
      </c>
      <c r="C28" s="61">
        <v>6440</v>
      </c>
      <c r="D28" s="60">
        <f>C28/AA28</f>
        <v>0.84658866833179969</v>
      </c>
      <c r="E28" s="60">
        <v>9.2701863354037267E-2</v>
      </c>
      <c r="F28" s="59">
        <v>0.22862340812613705</v>
      </c>
      <c r="G28" s="62">
        <v>51</v>
      </c>
      <c r="H28" s="61">
        <v>23</v>
      </c>
      <c r="I28" s="60">
        <f>H28/AA28</f>
        <v>3.0235309583278558E-3</v>
      </c>
      <c r="J28" s="60">
        <v>4.3478260869565216E-2</v>
      </c>
      <c r="K28" s="59">
        <v>0.35294117647058826</v>
      </c>
      <c r="L28" s="62">
        <v>78</v>
      </c>
      <c r="M28" s="61">
        <v>37</v>
      </c>
      <c r="N28" s="60">
        <f>M28/AA28</f>
        <v>4.8639411068752466E-3</v>
      </c>
      <c r="O28" s="60">
        <v>0</v>
      </c>
      <c r="P28" s="59">
        <v>0.29487179487179488</v>
      </c>
      <c r="Q28" s="62">
        <v>88</v>
      </c>
      <c r="R28" s="61">
        <v>39</v>
      </c>
      <c r="S28" s="60">
        <f>R28/AA28</f>
        <v>5.1268568423820165E-3</v>
      </c>
      <c r="T28" s="60">
        <v>0.10256410256410256</v>
      </c>
      <c r="U28" s="59">
        <v>0.22727272727272727</v>
      </c>
      <c r="V28" s="62">
        <v>2326</v>
      </c>
      <c r="W28" s="61">
        <v>1068</v>
      </c>
      <c r="X28" s="60">
        <f>W28/AA28</f>
        <v>0.14039700276061523</v>
      </c>
      <c r="Y28" s="60">
        <v>6.1797752808988762E-2</v>
      </c>
      <c r="Z28" s="59">
        <v>0.27558039552880481</v>
      </c>
      <c r="AA28" s="58">
        <f>C28+H28+M28+R28+W28</f>
        <v>7607</v>
      </c>
      <c r="AB28" s="57"/>
    </row>
    <row r="29" spans="1:34" s="9" customFormat="1" ht="15.75" thickBot="1">
      <c r="A29" s="55" t="s">
        <v>2</v>
      </c>
      <c r="B29" s="15">
        <f>SUM(B23:B28)</f>
        <v>233964</v>
      </c>
      <c r="C29" s="54">
        <f>SUM(C23:C28)</f>
        <v>125503</v>
      </c>
      <c r="D29" s="53">
        <f>C29/AA29</f>
        <v>0.80555983465557524</v>
      </c>
      <c r="E29" s="53">
        <v>5.7090268758515736E-2</v>
      </c>
      <c r="F29" s="16">
        <v>0.24444358961207707</v>
      </c>
      <c r="G29" s="15">
        <f>SUM(G23:G28)</f>
        <v>11168</v>
      </c>
      <c r="H29" s="54">
        <f>SUM(H23:H28)</f>
        <v>3244</v>
      </c>
      <c r="I29" s="53">
        <f>H29/AA29</f>
        <v>2.0822100695781665E-2</v>
      </c>
      <c r="J29" s="53">
        <v>0.14734895191122072</v>
      </c>
      <c r="K29" s="16">
        <v>0.47358524355300857</v>
      </c>
      <c r="L29" s="15">
        <f>SUM(L23:L28)</f>
        <v>6339</v>
      </c>
      <c r="M29" s="54">
        <f>SUM(M23:M28)</f>
        <v>3452</v>
      </c>
      <c r="N29" s="53">
        <f>M29/AA29</f>
        <v>2.2157179901923028E-2</v>
      </c>
      <c r="O29" s="53">
        <v>2.6361529548088066E-2</v>
      </c>
      <c r="P29" s="16">
        <v>0.22858495030761949</v>
      </c>
      <c r="Q29" s="15">
        <f>SUM(Q23:Q28)</f>
        <v>13699</v>
      </c>
      <c r="R29" s="54">
        <f>SUM(R23:R28)</f>
        <v>4155</v>
      </c>
      <c r="S29" s="53">
        <f>R29/AA29</f>
        <v>2.6669490872679658E-2</v>
      </c>
      <c r="T29" s="53">
        <v>9.3381468110709992E-2</v>
      </c>
      <c r="U29" s="16">
        <v>0.45485071903058616</v>
      </c>
      <c r="V29" s="15">
        <f>SUM(V23:V28)</f>
        <v>49016</v>
      </c>
      <c r="W29" s="54">
        <f>SUM(W23:W28)</f>
        <v>19442</v>
      </c>
      <c r="X29" s="53">
        <f>W29/AA29</f>
        <v>0.12479139387404041</v>
      </c>
      <c r="Y29" s="53">
        <v>6.4653842197304801E-2</v>
      </c>
      <c r="Z29" s="16">
        <v>0.30459441814917576</v>
      </c>
      <c r="AA29" s="52">
        <f>C29+H29+M29+R29+W29</f>
        <v>155796</v>
      </c>
      <c r="AB29" s="51"/>
      <c r="AC29" s="49">
        <f>'[1]Report 2'!B28</f>
        <v>155796</v>
      </c>
      <c r="AD29" s="50">
        <f>D29+I29+N29+S29+X29</f>
        <v>0.99999999999999989</v>
      </c>
      <c r="AE29" s="49">
        <f>B29+G29+L29+Q29+V29</f>
        <v>314186</v>
      </c>
      <c r="AF29" s="49">
        <f>'[1]Report 2'!I28</f>
        <v>314186</v>
      </c>
    </row>
    <row r="30" spans="1:34" s="4" customFormat="1">
      <c r="A30" s="8"/>
      <c r="B30" s="6"/>
      <c r="C30" s="7"/>
      <c r="D30" s="7"/>
      <c r="E30" s="7"/>
      <c r="F30" s="7"/>
      <c r="G30" s="6"/>
      <c r="H30" s="7"/>
      <c r="I30" s="7"/>
      <c r="J30" s="7"/>
      <c r="K30" s="7"/>
      <c r="L30" s="6"/>
      <c r="M30" s="7"/>
      <c r="N30" s="7"/>
      <c r="O30" s="7"/>
      <c r="P30" s="7"/>
      <c r="Q30" s="6"/>
      <c r="R30" s="7"/>
      <c r="S30" s="7"/>
      <c r="T30" s="7"/>
      <c r="U30" s="7"/>
      <c r="V30" s="6"/>
      <c r="W30" s="7"/>
      <c r="X30" s="7"/>
      <c r="Y30" s="7"/>
      <c r="Z30" s="7"/>
      <c r="AA30" s="6"/>
      <c r="AB30" s="5"/>
      <c r="AG30" s="5"/>
      <c r="AH30" s="5"/>
    </row>
    <row r="31" spans="1:34" s="9" customFormat="1" ht="15.75" thickBot="1">
      <c r="A31" s="48" t="s">
        <v>21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34" s="9" customFormat="1" ht="26.25" customHeight="1">
      <c r="A32" s="47"/>
      <c r="B32" s="46" t="s">
        <v>20</v>
      </c>
      <c r="C32" s="45"/>
      <c r="D32" s="46" t="s">
        <v>19</v>
      </c>
      <c r="E32" s="45"/>
      <c r="F32" s="46" t="s">
        <v>18</v>
      </c>
      <c r="G32" s="45"/>
      <c r="H32" s="46" t="s">
        <v>17</v>
      </c>
      <c r="I32" s="45"/>
      <c r="J32" s="46" t="s">
        <v>16</v>
      </c>
      <c r="K32" s="45"/>
      <c r="L32" s="44" t="s">
        <v>12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34" s="9" customFormat="1" ht="60">
      <c r="A33" s="43" t="s">
        <v>15</v>
      </c>
      <c r="B33" s="42" t="s">
        <v>14</v>
      </c>
      <c r="C33" s="41" t="s">
        <v>13</v>
      </c>
      <c r="D33" s="42" t="s">
        <v>14</v>
      </c>
      <c r="E33" s="41" t="s">
        <v>13</v>
      </c>
      <c r="F33" s="42" t="s">
        <v>14</v>
      </c>
      <c r="G33" s="41" t="s">
        <v>13</v>
      </c>
      <c r="H33" s="42" t="s">
        <v>14</v>
      </c>
      <c r="I33" s="41" t="s">
        <v>13</v>
      </c>
      <c r="J33" s="42" t="s">
        <v>14</v>
      </c>
      <c r="K33" s="41" t="s">
        <v>13</v>
      </c>
      <c r="L33" s="40" t="s">
        <v>12</v>
      </c>
      <c r="M33" s="39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34" s="9" customFormat="1">
      <c r="A34" s="38" t="s">
        <v>11</v>
      </c>
      <c r="B34" s="37">
        <v>11141</v>
      </c>
      <c r="C34" s="36">
        <f>B34/$B$43</f>
        <v>0.23379430466077686</v>
      </c>
      <c r="D34" s="37">
        <v>1114</v>
      </c>
      <c r="E34" s="36">
        <f>D34/$D$43</f>
        <v>0.23808506091045095</v>
      </c>
      <c r="F34" s="37">
        <v>465</v>
      </c>
      <c r="G34" s="36">
        <f>F34/$F$43</f>
        <v>0.24358302776322682</v>
      </c>
      <c r="H34" s="37">
        <v>1718</v>
      </c>
      <c r="I34" s="36">
        <f>H34/$H$43</f>
        <v>0.26422639187942171</v>
      </c>
      <c r="J34" s="35">
        <v>2627</v>
      </c>
      <c r="K34" s="34">
        <f>J34/$J$43</f>
        <v>0.22181879591319767</v>
      </c>
      <c r="L34" s="33">
        <f>J34+H34+F34+D359+D34+B34</f>
        <v>17065</v>
      </c>
      <c r="M34" s="18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34" s="9" customFormat="1">
      <c r="A35" s="31" t="s">
        <v>10</v>
      </c>
      <c r="B35" s="30">
        <v>595</v>
      </c>
      <c r="C35" s="28">
        <f>B35/$B$43</f>
        <v>1.2486097412544856E-2</v>
      </c>
      <c r="D35" s="29">
        <v>54</v>
      </c>
      <c r="E35" s="28">
        <f>D35/$D$43</f>
        <v>1.15409275486215E-2</v>
      </c>
      <c r="F35" s="29">
        <v>30</v>
      </c>
      <c r="G35" s="28">
        <f>F35/$F$43</f>
        <v>1.5715034049240441E-2</v>
      </c>
      <c r="H35" s="29">
        <v>109</v>
      </c>
      <c r="I35" s="28">
        <f>H35/$H$43</f>
        <v>1.6764072593048292E-2</v>
      </c>
      <c r="J35" s="27">
        <v>123</v>
      </c>
      <c r="K35" s="26">
        <f>J35/$J$43</f>
        <v>1.0385881955585577E-2</v>
      </c>
      <c r="L35" s="25">
        <f>J35+H35+F35+D360+D35+B35</f>
        <v>911</v>
      </c>
      <c r="M35" s="18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34" s="9" customFormat="1">
      <c r="A36" s="31" t="s">
        <v>9</v>
      </c>
      <c r="B36" s="30">
        <v>8548</v>
      </c>
      <c r="C36" s="28">
        <f>B36/$B$43</f>
        <v>0.17938010198728307</v>
      </c>
      <c r="D36" s="30">
        <v>1183</v>
      </c>
      <c r="E36" s="28">
        <f>D36/$D$43</f>
        <v>0.25283180166702285</v>
      </c>
      <c r="F36" s="30">
        <v>218</v>
      </c>
      <c r="G36" s="28">
        <f>F36/$F$43</f>
        <v>0.1141959140911472</v>
      </c>
      <c r="H36" s="30">
        <v>1204</v>
      </c>
      <c r="I36" s="28">
        <f>H36/$H$43</f>
        <v>0.18517379267917564</v>
      </c>
      <c r="J36" s="27">
        <v>2290</v>
      </c>
      <c r="K36" s="26">
        <f>J36/$J$43</f>
        <v>0.19336316811618678</v>
      </c>
      <c r="L36" s="25">
        <f>J36+H36+F36+D361+D36+B36</f>
        <v>13443</v>
      </c>
      <c r="M36" s="18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34" s="9" customFormat="1">
      <c r="A37" s="31" t="s">
        <v>8</v>
      </c>
      <c r="B37" s="30">
        <v>13930</v>
      </c>
      <c r="C37" s="28">
        <f>B37/$B$43</f>
        <v>0.29232157471722664</v>
      </c>
      <c r="D37" s="29">
        <v>1246</v>
      </c>
      <c r="E37" s="28">
        <f>D37/$D$43</f>
        <v>0.26629621714041463</v>
      </c>
      <c r="F37" s="29">
        <v>521</v>
      </c>
      <c r="G37" s="28">
        <f>F37/$F$43</f>
        <v>0.27291775798847562</v>
      </c>
      <c r="H37" s="29">
        <v>1765</v>
      </c>
      <c r="I37" s="28">
        <f>H37/$H$43</f>
        <v>0.27145493694247924</v>
      </c>
      <c r="J37" s="27">
        <v>3164</v>
      </c>
      <c r="K37" s="26">
        <f>J37/$J$43</f>
        <v>0.26716203664612009</v>
      </c>
      <c r="L37" s="25">
        <f>J37+H37+F37+D362+D37+B37</f>
        <v>20626</v>
      </c>
      <c r="M37" s="18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34" s="9" customFormat="1">
      <c r="A38" s="31" t="s">
        <v>7</v>
      </c>
      <c r="B38" s="30">
        <v>854</v>
      </c>
      <c r="C38" s="28">
        <f>B38/$B$43</f>
        <v>1.7921222168593792E-2</v>
      </c>
      <c r="D38" s="30">
        <v>99</v>
      </c>
      <c r="E38" s="28">
        <f>D38/$D$43</f>
        <v>2.1158367172472752E-2</v>
      </c>
      <c r="F38" s="29">
        <v>61</v>
      </c>
      <c r="G38" s="28">
        <f>F38/$F$43</f>
        <v>3.1953902566788893E-2</v>
      </c>
      <c r="H38" s="30">
        <v>161</v>
      </c>
      <c r="I38" s="28">
        <f>H38/$H$43</f>
        <v>2.4761611811750232E-2</v>
      </c>
      <c r="J38" s="27">
        <v>248</v>
      </c>
      <c r="K38" s="26">
        <f>J38/$J$43</f>
        <v>2.094064004053027E-2</v>
      </c>
      <c r="L38" s="25">
        <f>J38+H38+F38+D363+D38+B38</f>
        <v>1423</v>
      </c>
      <c r="M38" s="18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34" s="9" customFormat="1">
      <c r="A39" s="32" t="s">
        <v>6</v>
      </c>
      <c r="B39" s="30">
        <v>1962</v>
      </c>
      <c r="C39" s="28">
        <f>B39/$B$43</f>
        <v>4.1172643904895806E-2</v>
      </c>
      <c r="D39" s="29">
        <v>152</v>
      </c>
      <c r="E39" s="28">
        <f>D39/$D$43</f>
        <v>3.2485573840564226E-2</v>
      </c>
      <c r="F39" s="29">
        <v>143</v>
      </c>
      <c r="G39" s="28">
        <f>F39/$F$43</f>
        <v>7.4908328968046098E-2</v>
      </c>
      <c r="H39" s="29">
        <v>322</v>
      </c>
      <c r="I39" s="28">
        <f>H39/$H$43</f>
        <v>4.9523223623500465E-2</v>
      </c>
      <c r="J39" s="27">
        <v>484</v>
      </c>
      <c r="K39" s="26">
        <f>J39/$J$43</f>
        <v>4.0868023304905854E-2</v>
      </c>
      <c r="L39" s="25">
        <f>J39+H39+F39+D364+D39+B39</f>
        <v>3063</v>
      </c>
      <c r="M39" s="18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34" s="9" customFormat="1">
      <c r="A40" s="31" t="s">
        <v>5</v>
      </c>
      <c r="B40" s="30">
        <v>5027</v>
      </c>
      <c r="C40" s="28">
        <f>B40/$B$43</f>
        <v>0.10549178435775292</v>
      </c>
      <c r="D40" s="30">
        <v>308</v>
      </c>
      <c r="E40" s="28">
        <f>D40/$D$43</f>
        <v>6.5826031203248564E-2</v>
      </c>
      <c r="F40" s="30">
        <v>193</v>
      </c>
      <c r="G40" s="28">
        <f>F40/$F$43</f>
        <v>0.10110005238344683</v>
      </c>
      <c r="H40" s="30">
        <v>460</v>
      </c>
      <c r="I40" s="28">
        <f>H40/$H$43</f>
        <v>7.0747462319286372E-2</v>
      </c>
      <c r="J40" s="27">
        <v>1387</v>
      </c>
      <c r="K40" s="26">
        <f>J40/$J$43</f>
        <v>0.11711559571054632</v>
      </c>
      <c r="L40" s="25">
        <f>J40+H40+F40+D365+D40+B40</f>
        <v>7375</v>
      </c>
      <c r="M40" s="18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34" s="9" customFormat="1">
      <c r="A41" s="31" t="s">
        <v>4</v>
      </c>
      <c r="B41" s="30">
        <v>305</v>
      </c>
      <c r="C41" s="28">
        <f>B41/$B$43</f>
        <v>6.400436488783497E-3</v>
      </c>
      <c r="D41" s="29">
        <v>30</v>
      </c>
      <c r="E41" s="28">
        <f>D41/$D$43</f>
        <v>6.4116264159008339E-3</v>
      </c>
      <c r="F41" s="29">
        <v>17</v>
      </c>
      <c r="G41" s="28">
        <f>F41/$F$43</f>
        <v>8.9051859612362498E-3</v>
      </c>
      <c r="H41" s="29">
        <v>35</v>
      </c>
      <c r="I41" s="28">
        <f>H41/$H$43</f>
        <v>5.38295908951092E-3</v>
      </c>
      <c r="J41" s="27">
        <v>34</v>
      </c>
      <c r="K41" s="26">
        <f>J41/$J$43</f>
        <v>2.8708941991049566E-3</v>
      </c>
      <c r="L41" s="25">
        <f>J41+H41+F41+D366+D41+B41</f>
        <v>421</v>
      </c>
      <c r="M41" s="18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34" s="9" customFormat="1">
      <c r="A42" s="24" t="s">
        <v>3</v>
      </c>
      <c r="B42" s="23">
        <v>5291</v>
      </c>
      <c r="C42" s="22">
        <f>B42/$B$43</f>
        <v>0.11103183430214257</v>
      </c>
      <c r="D42" s="23">
        <v>493</v>
      </c>
      <c r="E42" s="22">
        <f>D42/$D$43</f>
        <v>0.1053643941013037</v>
      </c>
      <c r="F42" s="23">
        <v>261</v>
      </c>
      <c r="G42" s="22">
        <f>F42/$F$43</f>
        <v>0.13672079622839184</v>
      </c>
      <c r="H42" s="23">
        <v>728</v>
      </c>
      <c r="I42" s="22">
        <f>H42/$H$43</f>
        <v>0.11196554906182712</v>
      </c>
      <c r="J42" s="21">
        <v>1486</v>
      </c>
      <c r="K42" s="20">
        <f>J42/$J$43</f>
        <v>0.1254749641138225</v>
      </c>
      <c r="L42" s="19">
        <f>J42+H42+F42+D367+D42+B42</f>
        <v>8259</v>
      </c>
      <c r="M42" s="18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34" s="9" customFormat="1" ht="15.75" thickBot="1">
      <c r="A43" s="17" t="s">
        <v>2</v>
      </c>
      <c r="B43" s="15">
        <f>SUM(B34:B42)</f>
        <v>47653</v>
      </c>
      <c r="C43" s="14">
        <f>SUM(C34:C42)</f>
        <v>1.0000000000000002</v>
      </c>
      <c r="D43" s="15">
        <f>SUM(D34:D42)</f>
        <v>4679</v>
      </c>
      <c r="E43" s="14">
        <f>SUM(E34:E42)</f>
        <v>1</v>
      </c>
      <c r="F43" s="15">
        <f>SUM(F34:F42)</f>
        <v>1909</v>
      </c>
      <c r="G43" s="14">
        <f>SUM(G34:G42)</f>
        <v>0.99999999999999989</v>
      </c>
      <c r="H43" s="15">
        <f>SUM(H34:H42)</f>
        <v>6502</v>
      </c>
      <c r="I43" s="16">
        <f>SUM(I34:I42)</f>
        <v>1</v>
      </c>
      <c r="J43" s="15">
        <f>SUM(J34:J42)</f>
        <v>11843</v>
      </c>
      <c r="K43" s="14">
        <f>SUM(K34:K42)</f>
        <v>1</v>
      </c>
      <c r="L43" s="13">
        <f>SUM(L34:L42)</f>
        <v>72586</v>
      </c>
      <c r="M43" s="11"/>
      <c r="N43" s="11"/>
      <c r="O43" s="11"/>
      <c r="P43" s="11"/>
      <c r="Q43" s="11"/>
      <c r="R43" s="12"/>
      <c r="S43" s="11"/>
      <c r="T43" s="11"/>
      <c r="U43" s="11"/>
      <c r="V43" s="11"/>
      <c r="W43" s="11"/>
      <c r="X43" s="11"/>
      <c r="Y43" s="11"/>
      <c r="Z43" s="11"/>
      <c r="AA43" s="11"/>
      <c r="AC43" s="10">
        <f>'[1]Report 2'!L41</f>
        <v>72610</v>
      </c>
    </row>
    <row r="44" spans="1:34" s="4" customFormat="1">
      <c r="A44" s="8"/>
      <c r="B44" s="6"/>
      <c r="C44" s="7"/>
      <c r="D44" s="7"/>
      <c r="E44" s="7"/>
      <c r="F44" s="7"/>
      <c r="G44" s="6"/>
      <c r="H44" s="7"/>
      <c r="I44" s="7"/>
      <c r="J44" s="7"/>
      <c r="K44" s="7"/>
      <c r="L44" s="6"/>
      <c r="M44" s="7"/>
      <c r="N44" s="7"/>
      <c r="O44" s="7"/>
      <c r="P44" s="7"/>
      <c r="Q44" s="6"/>
      <c r="R44" s="7"/>
      <c r="S44" s="7"/>
      <c r="T44" s="7"/>
      <c r="U44" s="7"/>
      <c r="V44" s="6"/>
      <c r="W44" s="7"/>
      <c r="X44" s="7"/>
      <c r="Y44" s="7"/>
      <c r="Z44" s="7"/>
      <c r="AA44" s="6"/>
      <c r="AB44" s="5"/>
      <c r="AG44" s="5"/>
      <c r="AH44" s="5"/>
    </row>
    <row r="45" spans="1:34">
      <c r="A45" s="3" t="s">
        <v>1</v>
      </c>
    </row>
    <row r="46" spans="1:34">
      <c r="A46" s="3" t="s">
        <v>0</v>
      </c>
    </row>
  </sheetData>
  <mergeCells count="13">
    <mergeCell ref="B4:F4"/>
    <mergeCell ref="G4:K4"/>
    <mergeCell ref="L4:P4"/>
    <mergeCell ref="Q4:U4"/>
    <mergeCell ref="V4:Z4"/>
    <mergeCell ref="A6:AA6"/>
    <mergeCell ref="A22:AA22"/>
    <mergeCell ref="A14:AA14"/>
    <mergeCell ref="B32:C32"/>
    <mergeCell ref="D32:E32"/>
    <mergeCell ref="F32:G32"/>
    <mergeCell ref="H32:I32"/>
    <mergeCell ref="J32:K32"/>
  </mergeCells>
  <pageMargins left="0.7" right="0.7" top="0.75" bottom="0.75" header="0.3" footer="0.3"/>
  <pageSetup scale="92" fitToHeight="3" orientation="landscape" r:id="rId1"/>
  <headerFooter>
    <oddFooter>&amp;LNOTE: Tables include only first-lien loans for owner-occupied homes. The data exclude  junior-lien loans, all loans for multi-family properties, and all loans for non-owner-occupied homes</oddFooter>
  </headerFooter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4</vt:lpstr>
      <vt:lpstr>'Report 4'!Print_Area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a1axm01</dc:creator>
  <cp:lastModifiedBy>a1axm01</cp:lastModifiedBy>
  <dcterms:created xsi:type="dcterms:W3CDTF">2011-08-11T16:04:45Z</dcterms:created>
  <dcterms:modified xsi:type="dcterms:W3CDTF">2011-08-11T16:04:55Z</dcterms:modified>
</cp:coreProperties>
</file>