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20" windowHeight="8580"/>
  </bookViews>
  <sheets>
    <sheet name="Report 4" sheetId="1" r:id="rId1"/>
  </sheets>
  <definedNames>
    <definedName name="_xlnm.Print_Area" localSheetId="0">'Report 4'!$A$3:$AB$46</definedName>
  </definedNames>
  <calcPr calcId="125725"/>
</workbook>
</file>

<file path=xl/calcChain.xml><?xml version="1.0" encoding="utf-8"?>
<calcChain xmlns="http://schemas.openxmlformats.org/spreadsheetml/2006/main">
  <c r="AA7" i="1"/>
  <c r="I7" s="1"/>
  <c r="AA8"/>
  <c r="I8" s="1"/>
  <c r="AA9"/>
  <c r="I9" s="1"/>
  <c r="AA10"/>
  <c r="I10" s="1"/>
  <c r="AA11"/>
  <c r="I11" s="1"/>
  <c r="X12"/>
  <c r="AA12"/>
  <c r="I12" s="1"/>
  <c r="B13"/>
  <c r="C13"/>
  <c r="G13"/>
  <c r="H13"/>
  <c r="I13" s="1"/>
  <c r="L13"/>
  <c r="M13"/>
  <c r="Q13"/>
  <c r="R13"/>
  <c r="S13" s="1"/>
  <c r="V13"/>
  <c r="W13"/>
  <c r="X13"/>
  <c r="AA13"/>
  <c r="D13" s="1"/>
  <c r="X15"/>
  <c r="AA15"/>
  <c r="I15" s="1"/>
  <c r="AA16"/>
  <c r="I16" s="1"/>
  <c r="AA17"/>
  <c r="I17" s="1"/>
  <c r="AA18"/>
  <c r="I18" s="1"/>
  <c r="AA19"/>
  <c r="I19" s="1"/>
  <c r="X20"/>
  <c r="AA20"/>
  <c r="I20" s="1"/>
  <c r="B21"/>
  <c r="C21"/>
  <c r="G21"/>
  <c r="H21"/>
  <c r="I21" s="1"/>
  <c r="L21"/>
  <c r="M21"/>
  <c r="Q21"/>
  <c r="R21"/>
  <c r="S21" s="1"/>
  <c r="V21"/>
  <c r="W21"/>
  <c r="X21"/>
  <c r="AA21"/>
  <c r="D21" s="1"/>
  <c r="AA23"/>
  <c r="I23" s="1"/>
  <c r="AA24"/>
  <c r="I24" s="1"/>
  <c r="AA25"/>
  <c r="I25" s="1"/>
  <c r="AA26"/>
  <c r="I26" s="1"/>
  <c r="AA27"/>
  <c r="I27" s="1"/>
  <c r="AA28"/>
  <c r="I28" s="1"/>
  <c r="B29"/>
  <c r="C29"/>
  <c r="G29"/>
  <c r="H29"/>
  <c r="I29" s="1"/>
  <c r="L29"/>
  <c r="M29"/>
  <c r="Q29"/>
  <c r="R29"/>
  <c r="S29" s="1"/>
  <c r="V29"/>
  <c r="W29"/>
  <c r="X29"/>
  <c r="AA29"/>
  <c r="D29" s="1"/>
  <c r="L34"/>
  <c r="L35"/>
  <c r="L36"/>
  <c r="L37"/>
  <c r="L38"/>
  <c r="L39"/>
  <c r="L40"/>
  <c r="L41"/>
  <c r="L42"/>
  <c r="B43"/>
  <c r="C34" s="1"/>
  <c r="D43"/>
  <c r="E34" s="1"/>
  <c r="F43"/>
  <c r="G34" s="1"/>
  <c r="H43"/>
  <c r="I34" s="1"/>
  <c r="J43"/>
  <c r="K34" s="1"/>
  <c r="L43"/>
  <c r="K42" l="1"/>
  <c r="G42"/>
  <c r="C42"/>
  <c r="K41"/>
  <c r="G41"/>
  <c r="C41"/>
  <c r="K40"/>
  <c r="G40"/>
  <c r="C40"/>
  <c r="K39"/>
  <c r="G39"/>
  <c r="C39"/>
  <c r="K38"/>
  <c r="G38"/>
  <c r="C38"/>
  <c r="K37"/>
  <c r="G37"/>
  <c r="C37"/>
  <c r="K36"/>
  <c r="G36"/>
  <c r="C36"/>
  <c r="K35"/>
  <c r="K43" s="1"/>
  <c r="G35"/>
  <c r="G43" s="1"/>
  <c r="C35"/>
  <c r="C43" s="1"/>
  <c r="N29"/>
  <c r="X28"/>
  <c r="N28"/>
  <c r="D28"/>
  <c r="X27"/>
  <c r="N27"/>
  <c r="D27"/>
  <c r="X26"/>
  <c r="N26"/>
  <c r="D26"/>
  <c r="X25"/>
  <c r="N25"/>
  <c r="D25"/>
  <c r="X24"/>
  <c r="N24"/>
  <c r="D24"/>
  <c r="X23"/>
  <c r="N23"/>
  <c r="D23"/>
  <c r="N21"/>
  <c r="N20"/>
  <c r="D20"/>
  <c r="X19"/>
  <c r="N19"/>
  <c r="D19"/>
  <c r="X18"/>
  <c r="N18"/>
  <c r="D18"/>
  <c r="X17"/>
  <c r="N17"/>
  <c r="D17"/>
  <c r="X16"/>
  <c r="N16"/>
  <c r="D16"/>
  <c r="N15"/>
  <c r="D15"/>
  <c r="N13"/>
  <c r="N12"/>
  <c r="D12"/>
  <c r="X11"/>
  <c r="N11"/>
  <c r="D11"/>
  <c r="X10"/>
  <c r="N10"/>
  <c r="D10"/>
  <c r="X9"/>
  <c r="N9"/>
  <c r="D9"/>
  <c r="X8"/>
  <c r="N8"/>
  <c r="D8"/>
  <c r="X7"/>
  <c r="N7"/>
  <c r="D7"/>
  <c r="I42"/>
  <c r="E42"/>
  <c r="I41"/>
  <c r="E41"/>
  <c r="I40"/>
  <c r="E40"/>
  <c r="I39"/>
  <c r="E39"/>
  <c r="I38"/>
  <c r="E38"/>
  <c r="I37"/>
  <c r="E37"/>
  <c r="I36"/>
  <c r="E36"/>
  <c r="I35"/>
  <c r="I43" s="1"/>
  <c r="E35"/>
  <c r="E43" s="1"/>
  <c r="S28"/>
  <c r="S27"/>
  <c r="S26"/>
  <c r="S25"/>
  <c r="S24"/>
  <c r="S23"/>
  <c r="S20"/>
  <c r="S19"/>
  <c r="S18"/>
  <c r="S17"/>
  <c r="S16"/>
  <c r="S15"/>
  <c r="S12"/>
  <c r="S11"/>
  <c r="S10"/>
  <c r="S9"/>
  <c r="S8"/>
  <c r="S7"/>
</calcChain>
</file>

<file path=xl/sharedStrings.xml><?xml version="1.0" encoding="utf-8"?>
<sst xmlns="http://schemas.openxmlformats.org/spreadsheetml/2006/main" count="91" uniqueCount="40">
  <si>
    <t>^ Includes   Loans by applicant and data for “American Indian or Alaska Native” and “Native Hawaiian or Other Pacific Islander.”</t>
  </si>
  <si>
    <t>**These data refer to Non-Latino white, non-Latino Black and non-Latino Asian</t>
  </si>
  <si>
    <t>Total</t>
  </si>
  <si>
    <t>Other</t>
  </si>
  <si>
    <t>Insurance</t>
  </si>
  <si>
    <t>Incomplete</t>
  </si>
  <si>
    <t>Unverified</t>
  </si>
  <si>
    <t>Cash</t>
  </si>
  <si>
    <t>Collateral</t>
  </si>
  <si>
    <t>Credit</t>
  </si>
  <si>
    <t>Employment</t>
  </si>
  <si>
    <t>Debt to Income</t>
  </si>
  <si>
    <t>Total Denied</t>
  </si>
  <si>
    <t>Share of Total by Race/
Ethnicity</t>
  </si>
  <si>
    <t>Number Denied</t>
  </si>
  <si>
    <t>State</t>
  </si>
  <si>
    <t>Other minority or missing^</t>
  </si>
  <si>
    <t>Latino</t>
  </si>
  <si>
    <t>Asian**</t>
  </si>
  <si>
    <t>Black**</t>
  </si>
  <si>
    <t>White**</t>
  </si>
  <si>
    <t>2009 Denied New England Home Mortgage   Loans by Race/Ethnicity</t>
  </si>
  <si>
    <t>VT</t>
  </si>
  <si>
    <t>RI</t>
  </si>
  <si>
    <t>NH</t>
  </si>
  <si>
    <t>MA</t>
  </si>
  <si>
    <t>ME</t>
  </si>
  <si>
    <t>CT</t>
  </si>
  <si>
    <t>REFINANCE</t>
  </si>
  <si>
    <t>HOME PURCHASE</t>
  </si>
  <si>
    <t>ALL   Loans</t>
  </si>
  <si>
    <t>Total Originated</t>
  </si>
  <si>
    <t>Denial Rate</t>
  </si>
  <si>
    <t>High APR as % of Orig.</t>
  </si>
  <si>
    <t>Share of State Total Orig.</t>
  </si>
  <si>
    <t># Orig.</t>
  </si>
  <si>
    <t># of Apps.</t>
  </si>
  <si>
    <t>NOTE: Tables include only first-lien loans for owner-occupied homes. The data exclude  junior-lien loans, all loans for multi-family properties, and all loans for non-owner-occupied homes</t>
  </si>
  <si>
    <t>Source: 2009 HMDA. Data compiled by the Federal Reserve Bank of Boston</t>
  </si>
  <si>
    <t>2009 New England Home Mortgage Loans by State and Race/Ethnicity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</si>
</sst>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3" fontId="3" fillId="0" borderId="0" xfId="0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wrapText="1"/>
    </xf>
    <xf numFmtId="164" fontId="4" fillId="2" borderId="2" xfId="1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wrapText="1"/>
    </xf>
    <xf numFmtId="164" fontId="4" fillId="2" borderId="4" xfId="1" applyNumberFormat="1" applyFont="1" applyFill="1" applyBorder="1" applyAlignment="1">
      <alignment wrapText="1"/>
    </xf>
    <xf numFmtId="0" fontId="4" fillId="2" borderId="5" xfId="0" applyFont="1" applyFill="1" applyBorder="1"/>
    <xf numFmtId="9" fontId="2" fillId="0" borderId="0" xfId="1" applyFont="1" applyAlignment="1">
      <alignment wrapText="1"/>
    </xf>
    <xf numFmtId="3" fontId="2" fillId="0" borderId="6" xfId="0" applyNumberFormat="1" applyFont="1" applyBorder="1" applyAlignment="1">
      <alignment wrapText="1"/>
    </xf>
    <xf numFmtId="164" fontId="2" fillId="0" borderId="7" xfId="1" applyNumberFormat="1" applyFont="1" applyBorder="1" applyAlignment="1">
      <alignment wrapText="1"/>
    </xf>
    <xf numFmtId="3" fontId="2" fillId="0" borderId="8" xfId="0" applyNumberFormat="1" applyFont="1" applyBorder="1" applyAlignment="1">
      <alignment wrapText="1"/>
    </xf>
    <xf numFmtId="164" fontId="2" fillId="0" borderId="9" xfId="1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2" fillId="0" borderId="11" xfId="0" applyFont="1" applyBorder="1" applyAlignment="1">
      <alignment horizontal="left"/>
    </xf>
    <xf numFmtId="3" fontId="2" fillId="0" borderId="12" xfId="0" applyNumberFormat="1" applyFont="1" applyBorder="1" applyAlignment="1">
      <alignment wrapText="1"/>
    </xf>
    <xf numFmtId="164" fontId="2" fillId="0" borderId="13" xfId="1" applyNumberFormat="1" applyFont="1" applyBorder="1" applyAlignment="1">
      <alignment wrapText="1"/>
    </xf>
    <xf numFmtId="3" fontId="2" fillId="0" borderId="14" xfId="0" applyNumberFormat="1" applyFont="1" applyBorder="1" applyAlignment="1">
      <alignment wrapText="1"/>
    </xf>
    <xf numFmtId="164" fontId="2" fillId="0" borderId="15" xfId="1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3" fontId="2" fillId="0" borderId="16" xfId="0" applyNumberFormat="1" applyFont="1" applyBorder="1" applyAlignment="1">
      <alignment wrapText="1"/>
    </xf>
    <xf numFmtId="0" fontId="2" fillId="0" borderId="17" xfId="0" applyFont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3" fontId="2" fillId="0" borderId="18" xfId="0" applyNumberFormat="1" applyFont="1" applyBorder="1" applyAlignment="1">
      <alignment wrapText="1"/>
    </xf>
    <xf numFmtId="164" fontId="2" fillId="0" borderId="19" xfId="1" applyNumberFormat="1" applyFont="1" applyBorder="1" applyAlignment="1">
      <alignment wrapText="1"/>
    </xf>
    <xf numFmtId="3" fontId="2" fillId="0" borderId="20" xfId="0" applyNumberFormat="1" applyFont="1" applyBorder="1" applyAlignment="1">
      <alignment wrapText="1"/>
    </xf>
    <xf numFmtId="164" fontId="2" fillId="0" borderId="21" xfId="1" applyNumberFormat="1" applyFont="1" applyBorder="1" applyAlignment="1">
      <alignment wrapText="1"/>
    </xf>
    <xf numFmtId="3" fontId="2" fillId="0" borderId="22" xfId="0" applyNumberFormat="1" applyFont="1" applyBorder="1" applyAlignment="1">
      <alignment wrapText="1"/>
    </xf>
    <xf numFmtId="0" fontId="2" fillId="0" borderId="23" xfId="0" applyFont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center" wrapText="1"/>
    </xf>
    <xf numFmtId="0" fontId="2" fillId="2" borderId="31" xfId="0" applyFont="1" applyFill="1" applyBorder="1"/>
    <xf numFmtId="0" fontId="4" fillId="0" borderId="0" xfId="0" applyFont="1" applyAlignment="1"/>
    <xf numFmtId="3" fontId="4" fillId="0" borderId="0" xfId="0" applyNumberFormat="1" applyFont="1" applyFill="1" applyBorder="1"/>
    <xf numFmtId="3" fontId="4" fillId="2" borderId="32" xfId="0" applyNumberFormat="1" applyFont="1" applyFill="1" applyBorder="1" applyAlignment="1">
      <alignment wrapText="1"/>
    </xf>
    <xf numFmtId="164" fontId="4" fillId="2" borderId="33" xfId="1" applyNumberFormat="1" applyFont="1" applyFill="1" applyBorder="1" applyAlignment="1">
      <alignment wrapText="1"/>
    </xf>
    <xf numFmtId="3" fontId="4" fillId="2" borderId="33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left"/>
    </xf>
    <xf numFmtId="0" fontId="2" fillId="0" borderId="34" xfId="0" applyFont="1" applyBorder="1"/>
    <xf numFmtId="9" fontId="2" fillId="0" borderId="0" xfId="1" applyNumberFormat="1" applyFont="1" applyBorder="1"/>
    <xf numFmtId="3" fontId="2" fillId="0" borderId="35" xfId="0" applyNumberFormat="1" applyFont="1" applyBorder="1" applyAlignment="1">
      <alignment wrapText="1"/>
    </xf>
    <xf numFmtId="164" fontId="2" fillId="0" borderId="36" xfId="1" applyNumberFormat="1" applyFont="1" applyBorder="1" applyAlignment="1">
      <alignment wrapText="1"/>
    </xf>
    <xf numFmtId="164" fontId="2" fillId="0" borderId="37" xfId="1" applyNumberFormat="1" applyFont="1" applyBorder="1" applyAlignment="1">
      <alignment wrapText="1"/>
    </xf>
    <xf numFmtId="3" fontId="2" fillId="0" borderId="37" xfId="0" applyNumberFormat="1" applyFont="1" applyBorder="1" applyAlignment="1">
      <alignment wrapText="1"/>
    </xf>
    <xf numFmtId="3" fontId="2" fillId="0" borderId="38" xfId="0" applyNumberFormat="1" applyFont="1" applyBorder="1" applyAlignment="1">
      <alignment wrapText="1"/>
    </xf>
    <xf numFmtId="0" fontId="2" fillId="0" borderId="39" xfId="0" applyFont="1" applyBorder="1" applyAlignment="1">
      <alignment horizontal="left"/>
    </xf>
    <xf numFmtId="164" fontId="2" fillId="0" borderId="40" xfId="1" applyNumberFormat="1" applyFont="1" applyBorder="1" applyAlignment="1">
      <alignment wrapText="1"/>
    </xf>
    <xf numFmtId="164" fontId="2" fillId="0" borderId="34" xfId="1" applyNumberFormat="1" applyFont="1" applyBorder="1" applyAlignment="1">
      <alignment wrapText="1"/>
    </xf>
    <xf numFmtId="3" fontId="2" fillId="0" borderId="34" xfId="0" applyNumberFormat="1" applyFont="1" applyBorder="1" applyAlignment="1">
      <alignment wrapText="1"/>
    </xf>
    <xf numFmtId="3" fontId="2" fillId="0" borderId="41" xfId="0" applyNumberFormat="1" applyFont="1" applyBorder="1" applyAlignment="1">
      <alignment wrapText="1"/>
    </xf>
    <xf numFmtId="0" fontId="2" fillId="0" borderId="42" xfId="0" applyFont="1" applyBorder="1" applyAlignment="1">
      <alignment horizontal="left"/>
    </xf>
    <xf numFmtId="164" fontId="2" fillId="0" borderId="43" xfId="1" applyNumberFormat="1" applyFont="1" applyBorder="1" applyAlignment="1">
      <alignment wrapText="1"/>
    </xf>
    <xf numFmtId="164" fontId="2" fillId="0" borderId="44" xfId="1" applyNumberFormat="1" applyFont="1" applyBorder="1" applyAlignment="1">
      <alignment wrapText="1"/>
    </xf>
    <xf numFmtId="3" fontId="2" fillId="0" borderId="44" xfId="0" applyNumberFormat="1" applyFont="1" applyBorder="1" applyAlignment="1">
      <alignment wrapText="1"/>
    </xf>
    <xf numFmtId="3" fontId="2" fillId="0" borderId="45" xfId="0" applyNumberFormat="1" applyFont="1" applyBorder="1" applyAlignment="1">
      <alignment wrapText="1"/>
    </xf>
    <xf numFmtId="0" fontId="2" fillId="0" borderId="46" xfId="0" applyFont="1" applyBorder="1" applyAlignment="1">
      <alignment horizontal="left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3" fontId="4" fillId="2" borderId="48" xfId="0" applyNumberFormat="1" applyFont="1" applyFill="1" applyBorder="1" applyAlignment="1">
      <alignment wrapText="1"/>
    </xf>
    <xf numFmtId="164" fontId="4" fillId="2" borderId="25" xfId="1" applyNumberFormat="1" applyFont="1" applyFill="1" applyBorder="1" applyAlignment="1">
      <alignment wrapText="1"/>
    </xf>
    <xf numFmtId="164" fontId="4" fillId="2" borderId="47" xfId="1" applyNumberFormat="1" applyFont="1" applyFill="1" applyBorder="1" applyAlignment="1">
      <alignment wrapText="1"/>
    </xf>
    <xf numFmtId="3" fontId="4" fillId="2" borderId="47" xfId="0" applyNumberFormat="1" applyFont="1" applyFill="1" applyBorder="1" applyAlignment="1">
      <alignment wrapText="1"/>
    </xf>
    <xf numFmtId="3" fontId="4" fillId="2" borderId="26" xfId="0" applyNumberFormat="1" applyFont="1" applyFill="1" applyBorder="1" applyAlignment="1">
      <alignment wrapText="1"/>
    </xf>
    <xf numFmtId="0" fontId="4" fillId="2" borderId="2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wrapText="1"/>
    </xf>
    <xf numFmtId="0" fontId="4" fillId="3" borderId="47" xfId="0" applyFont="1" applyFill="1" applyBorder="1" applyAlignment="1">
      <alignment horizontal="center" wrapText="1"/>
    </xf>
    <xf numFmtId="0" fontId="4" fillId="2" borderId="49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Fill="1" applyBorder="1" applyAlignment="1"/>
    <xf numFmtId="0" fontId="4" fillId="0" borderId="0" xfId="0" applyFont="1" applyFill="1" applyAlignment="1"/>
    <xf numFmtId="0" fontId="3" fillId="3" borderId="27" xfId="0" applyFont="1" applyFill="1" applyBorder="1" applyAlignment="1">
      <alignment wrapText="1"/>
    </xf>
    <xf numFmtId="0" fontId="3" fillId="3" borderId="47" xfId="0" applyFont="1" applyFill="1" applyBorder="1" applyAlignment="1">
      <alignment wrapText="1"/>
    </xf>
    <xf numFmtId="0" fontId="3" fillId="3" borderId="24" xfId="0" applyFont="1" applyFill="1" applyBorder="1" applyAlignment="1">
      <alignment wrapText="1"/>
    </xf>
    <xf numFmtId="0" fontId="4" fillId="2" borderId="51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left" wrapText="1"/>
    </xf>
    <xf numFmtId="0" fontId="3" fillId="3" borderId="47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4" fillId="2" borderId="30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6"/>
  <sheetViews>
    <sheetView tabSelected="1" zoomScaleNormal="100" zoomScaleSheetLayoutView="70" zoomScalePageLayoutView="55" workbookViewId="0">
      <selection activeCell="G2" sqref="G2"/>
    </sheetView>
  </sheetViews>
  <sheetFormatPr defaultRowHeight="15"/>
  <cols>
    <col min="1" max="1" width="17" customWidth="1"/>
    <col min="2" max="26" width="8.85546875" style="2" customWidth="1"/>
    <col min="27" max="27" width="11.140625" style="2" customWidth="1"/>
    <col min="28" max="28" width="10.140625" style="1" customWidth="1"/>
  </cols>
  <sheetData>
    <row r="1" spans="1:30">
      <c r="A1" t="s">
        <v>37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30">
      <c r="A2" t="s">
        <v>38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30" s="81" customFormat="1" ht="15.75" thickBot="1">
      <c r="A3" s="83" t="s">
        <v>39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82"/>
    </row>
    <row r="4" spans="1:30" s="9" customFormat="1">
      <c r="A4" s="44"/>
      <c r="B4" s="87" t="s">
        <v>20</v>
      </c>
      <c r="C4" s="88"/>
      <c r="D4" s="88"/>
      <c r="E4" s="88"/>
      <c r="F4" s="88"/>
      <c r="G4" s="87" t="s">
        <v>19</v>
      </c>
      <c r="H4" s="88"/>
      <c r="I4" s="88"/>
      <c r="J4" s="88"/>
      <c r="K4" s="88"/>
      <c r="L4" s="87" t="s">
        <v>18</v>
      </c>
      <c r="M4" s="88"/>
      <c r="N4" s="88"/>
      <c r="O4" s="88"/>
      <c r="P4" s="88"/>
      <c r="Q4" s="87" t="s">
        <v>17</v>
      </c>
      <c r="R4" s="88"/>
      <c r="S4" s="88"/>
      <c r="T4" s="88"/>
      <c r="U4" s="88"/>
      <c r="V4" s="87" t="s">
        <v>16</v>
      </c>
      <c r="W4" s="88"/>
      <c r="X4" s="88"/>
      <c r="Y4" s="88"/>
      <c r="Z4" s="88"/>
      <c r="AA4" s="80" t="s">
        <v>2</v>
      </c>
      <c r="AB4" s="77"/>
    </row>
    <row r="5" spans="1:30" s="9" customFormat="1" ht="60">
      <c r="A5" s="42" t="s">
        <v>15</v>
      </c>
      <c r="B5" s="41" t="s">
        <v>36</v>
      </c>
      <c r="C5" s="79" t="s">
        <v>35</v>
      </c>
      <c r="D5" s="79" t="s">
        <v>34</v>
      </c>
      <c r="E5" s="79" t="s">
        <v>33</v>
      </c>
      <c r="F5" s="40" t="s">
        <v>32</v>
      </c>
      <c r="G5" s="41" t="s">
        <v>36</v>
      </c>
      <c r="H5" s="79" t="s">
        <v>35</v>
      </c>
      <c r="I5" s="79" t="s">
        <v>34</v>
      </c>
      <c r="J5" s="79" t="s">
        <v>33</v>
      </c>
      <c r="K5" s="40" t="s">
        <v>32</v>
      </c>
      <c r="L5" s="41" t="s">
        <v>36</v>
      </c>
      <c r="M5" s="79" t="s">
        <v>35</v>
      </c>
      <c r="N5" s="79" t="s">
        <v>34</v>
      </c>
      <c r="O5" s="79" t="s">
        <v>33</v>
      </c>
      <c r="P5" s="40" t="s">
        <v>32</v>
      </c>
      <c r="Q5" s="41" t="s">
        <v>36</v>
      </c>
      <c r="R5" s="79" t="s">
        <v>35</v>
      </c>
      <c r="S5" s="79" t="s">
        <v>34</v>
      </c>
      <c r="T5" s="79" t="s">
        <v>33</v>
      </c>
      <c r="U5" s="40" t="s">
        <v>32</v>
      </c>
      <c r="V5" s="41" t="s">
        <v>36</v>
      </c>
      <c r="W5" s="79" t="s">
        <v>35</v>
      </c>
      <c r="X5" s="79" t="s">
        <v>34</v>
      </c>
      <c r="Y5" s="79" t="s">
        <v>33</v>
      </c>
      <c r="Z5" s="40" t="s">
        <v>32</v>
      </c>
      <c r="AA5" s="78" t="s">
        <v>31</v>
      </c>
      <c r="AB5" s="77"/>
    </row>
    <row r="6" spans="1:30" s="2" customFormat="1" ht="14.1" customHeight="1">
      <c r="A6" s="84" t="s">
        <v>30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6"/>
      <c r="AB6" s="70"/>
      <c r="AC6" s="69"/>
      <c r="AD6" s="69"/>
    </row>
    <row r="7" spans="1:30" s="51" customFormat="1">
      <c r="A7" s="68" t="s">
        <v>27</v>
      </c>
      <c r="B7" s="67">
        <v>123027</v>
      </c>
      <c r="C7" s="66">
        <v>81426</v>
      </c>
      <c r="D7" s="65">
        <f t="shared" ref="D7:D13" si="0">C7/AA7</f>
        <v>0.77962888493134941</v>
      </c>
      <c r="E7" s="65">
        <v>2.0988382089258958E-2</v>
      </c>
      <c r="F7" s="64">
        <v>0.16115161712469619</v>
      </c>
      <c r="G7" s="67">
        <v>6536</v>
      </c>
      <c r="H7" s="66">
        <v>3013</v>
      </c>
      <c r="I7" s="65">
        <f t="shared" ref="I7:I13" si="1">H7/AA7</f>
        <v>2.8848547519197257E-2</v>
      </c>
      <c r="J7" s="65">
        <v>5.5426485230667108E-2</v>
      </c>
      <c r="K7" s="64">
        <v>0.29972460220318237</v>
      </c>
      <c r="L7" s="67">
        <v>5412</v>
      </c>
      <c r="M7" s="66">
        <v>3314</v>
      </c>
      <c r="N7" s="65">
        <f t="shared" ref="N7:N13" si="2">M7/AA7</f>
        <v>3.173052986346489E-2</v>
      </c>
      <c r="O7" s="65">
        <v>1.4785757392878697E-2</v>
      </c>
      <c r="P7" s="64">
        <v>0.17572062084257206</v>
      </c>
      <c r="Q7" s="67">
        <v>7985</v>
      </c>
      <c r="R7" s="66">
        <v>3908</v>
      </c>
      <c r="S7" s="65">
        <f t="shared" ref="S7:S13" si="3">R7/AA7</f>
        <v>3.7417897014610978E-2</v>
      </c>
      <c r="T7" s="65">
        <v>4.8106448311156604E-2</v>
      </c>
      <c r="U7" s="64">
        <v>0.28353162179085784</v>
      </c>
      <c r="V7" s="67">
        <v>24165</v>
      </c>
      <c r="W7" s="66">
        <v>12781</v>
      </c>
      <c r="X7" s="65">
        <f t="shared" ref="X7:X13" si="4">W7/AA7</f>
        <v>0.12237414067137742</v>
      </c>
      <c r="Y7" s="65">
        <v>2.3002894922150068E-2</v>
      </c>
      <c r="Z7" s="64">
        <v>0.20993171942892613</v>
      </c>
      <c r="AA7" s="53">
        <f t="shared" ref="AA7:AA13" si="5">C7+H7+M7+R7+W7</f>
        <v>104442</v>
      </c>
      <c r="AB7" s="52"/>
    </row>
    <row r="8" spans="1:30" s="51" customFormat="1">
      <c r="A8" s="63" t="s">
        <v>26</v>
      </c>
      <c r="B8" s="62">
        <v>52446</v>
      </c>
      <c r="C8" s="61">
        <v>33409</v>
      </c>
      <c r="D8" s="60">
        <f t="shared" si="0"/>
        <v>0.9042656850538624</v>
      </c>
      <c r="E8" s="60">
        <v>4.5796042982429883E-2</v>
      </c>
      <c r="F8" s="59">
        <v>0.19675475727414865</v>
      </c>
      <c r="G8" s="62">
        <v>175</v>
      </c>
      <c r="H8" s="61">
        <v>86</v>
      </c>
      <c r="I8" s="60">
        <f t="shared" si="1"/>
        <v>2.3277215395441997E-3</v>
      </c>
      <c r="J8" s="60">
        <v>3.4883720930232558E-2</v>
      </c>
      <c r="K8" s="59">
        <v>0.30285714285714288</v>
      </c>
      <c r="L8" s="62">
        <v>363</v>
      </c>
      <c r="M8" s="61">
        <v>204</v>
      </c>
      <c r="N8" s="60">
        <f t="shared" si="2"/>
        <v>5.5215720240350784E-3</v>
      </c>
      <c r="O8" s="60">
        <v>4.9019607843137254E-3</v>
      </c>
      <c r="P8" s="59">
        <v>0.23691460055096419</v>
      </c>
      <c r="Q8" s="62">
        <v>458</v>
      </c>
      <c r="R8" s="61">
        <v>262</v>
      </c>
      <c r="S8" s="60">
        <f t="shared" si="3"/>
        <v>7.0914307367509338E-3</v>
      </c>
      <c r="T8" s="60">
        <v>4.1984732824427481E-2</v>
      </c>
      <c r="U8" s="59">
        <v>0.23362445414847161</v>
      </c>
      <c r="V8" s="62">
        <v>6357</v>
      </c>
      <c r="W8" s="61">
        <v>2985</v>
      </c>
      <c r="X8" s="60">
        <f t="shared" si="4"/>
        <v>8.0793590645807392E-2</v>
      </c>
      <c r="Y8" s="60">
        <v>3.1490787269681741E-2</v>
      </c>
      <c r="Z8" s="59">
        <v>0.26427560169891456</v>
      </c>
      <c r="AA8" s="53">
        <f t="shared" si="5"/>
        <v>36946</v>
      </c>
      <c r="AB8" s="52"/>
    </row>
    <row r="9" spans="1:30" s="51" customFormat="1">
      <c r="A9" s="63" t="s">
        <v>25</v>
      </c>
      <c r="B9" s="62">
        <v>263905</v>
      </c>
      <c r="C9" s="61">
        <v>184602</v>
      </c>
      <c r="D9" s="60">
        <f t="shared" si="0"/>
        <v>0.80338584733223084</v>
      </c>
      <c r="E9" s="60">
        <v>1.6722462378522443E-2</v>
      </c>
      <c r="F9" s="59">
        <v>0.13308576950038839</v>
      </c>
      <c r="G9" s="62">
        <v>7601</v>
      </c>
      <c r="H9" s="61">
        <v>3741</v>
      </c>
      <c r="I9" s="60">
        <f t="shared" si="1"/>
        <v>1.6280790321176779E-2</v>
      </c>
      <c r="J9" s="60">
        <v>4.7313552526062549E-2</v>
      </c>
      <c r="K9" s="59">
        <v>0.27154321799763187</v>
      </c>
      <c r="L9" s="62">
        <v>16264</v>
      </c>
      <c r="M9" s="61">
        <v>11366</v>
      </c>
      <c r="N9" s="60">
        <f t="shared" si="2"/>
        <v>4.9464705370354252E-2</v>
      </c>
      <c r="O9" s="60">
        <v>1.2053492873482315E-2</v>
      </c>
      <c r="P9" s="59">
        <v>0.12838170191834727</v>
      </c>
      <c r="Q9" s="62">
        <v>10004</v>
      </c>
      <c r="R9" s="61">
        <v>5486</v>
      </c>
      <c r="S9" s="60">
        <f t="shared" si="3"/>
        <v>2.3875010879972146E-2</v>
      </c>
      <c r="T9" s="60">
        <v>5.1768137076193946E-2</v>
      </c>
      <c r="U9" s="59">
        <v>0.23960415833666535</v>
      </c>
      <c r="V9" s="62">
        <v>42141</v>
      </c>
      <c r="W9" s="61">
        <v>24585</v>
      </c>
      <c r="X9" s="60">
        <f t="shared" si="4"/>
        <v>0.10699364609626599</v>
      </c>
      <c r="Y9" s="60">
        <v>1.781574130567419E-2</v>
      </c>
      <c r="Z9" s="59">
        <v>0.17626539474620914</v>
      </c>
      <c r="AA9" s="53">
        <f t="shared" si="5"/>
        <v>229780</v>
      </c>
      <c r="AB9" s="52"/>
    </row>
    <row r="10" spans="1:30" s="51" customFormat="1">
      <c r="A10" s="63" t="s">
        <v>24</v>
      </c>
      <c r="B10" s="62">
        <v>56983</v>
      </c>
      <c r="C10" s="61">
        <v>34680</v>
      </c>
      <c r="D10" s="60">
        <f t="shared" si="0"/>
        <v>0.85500850570745301</v>
      </c>
      <c r="E10" s="60">
        <v>3.2439446366782004E-2</v>
      </c>
      <c r="F10" s="59">
        <v>0.20372742747837075</v>
      </c>
      <c r="G10" s="62">
        <v>314</v>
      </c>
      <c r="H10" s="61">
        <v>160</v>
      </c>
      <c r="I10" s="60">
        <f t="shared" si="1"/>
        <v>3.9446759202189296E-3</v>
      </c>
      <c r="J10" s="60">
        <v>2.5000000000000001E-2</v>
      </c>
      <c r="K10" s="59">
        <v>0.25159235668789809</v>
      </c>
      <c r="L10" s="62">
        <v>1168</v>
      </c>
      <c r="M10" s="61">
        <v>746</v>
      </c>
      <c r="N10" s="60">
        <f t="shared" si="2"/>
        <v>1.8392051478020758E-2</v>
      </c>
      <c r="O10" s="60">
        <v>1.2064343163538873E-2</v>
      </c>
      <c r="P10" s="59">
        <v>0.17465753424657535</v>
      </c>
      <c r="Q10" s="62">
        <v>818</v>
      </c>
      <c r="R10" s="61">
        <v>433</v>
      </c>
      <c r="S10" s="60">
        <f t="shared" si="3"/>
        <v>1.0675279209092479E-2</v>
      </c>
      <c r="T10" s="60">
        <v>2.771362586605081E-2</v>
      </c>
      <c r="U10" s="59">
        <v>0.27017114914425427</v>
      </c>
      <c r="V10" s="62">
        <v>9187</v>
      </c>
      <c r="W10" s="61">
        <v>4542</v>
      </c>
      <c r="X10" s="60">
        <f t="shared" si="4"/>
        <v>0.11197948768521486</v>
      </c>
      <c r="Y10" s="60">
        <v>2.9942756494936152E-2</v>
      </c>
      <c r="Z10" s="59">
        <v>0.24175465331446611</v>
      </c>
      <c r="AA10" s="53">
        <f t="shared" si="5"/>
        <v>40561</v>
      </c>
      <c r="AB10" s="52"/>
    </row>
    <row r="11" spans="1:30" s="51" customFormat="1">
      <c r="A11" s="63" t="s">
        <v>23</v>
      </c>
      <c r="B11" s="62">
        <v>37663</v>
      </c>
      <c r="C11" s="61">
        <v>25101</v>
      </c>
      <c r="D11" s="60">
        <f t="shared" si="0"/>
        <v>0.84961413484971571</v>
      </c>
      <c r="E11" s="60">
        <v>2.7608461814270346E-2</v>
      </c>
      <c r="F11" s="59">
        <v>0.16451158962376869</v>
      </c>
      <c r="G11" s="62">
        <v>915</v>
      </c>
      <c r="H11" s="61">
        <v>463</v>
      </c>
      <c r="I11" s="60">
        <f t="shared" si="1"/>
        <v>1.567154075277552E-2</v>
      </c>
      <c r="J11" s="60">
        <v>7.1274298056155511E-2</v>
      </c>
      <c r="K11" s="59">
        <v>0.28524590163934427</v>
      </c>
      <c r="L11" s="62">
        <v>733</v>
      </c>
      <c r="M11" s="61">
        <v>443</v>
      </c>
      <c r="N11" s="60">
        <f t="shared" si="2"/>
        <v>1.499458434876794E-2</v>
      </c>
      <c r="O11" s="60">
        <v>4.9661399548532728E-2</v>
      </c>
      <c r="P11" s="59">
        <v>0.21009549795361529</v>
      </c>
      <c r="Q11" s="62">
        <v>2000</v>
      </c>
      <c r="R11" s="61">
        <v>967</v>
      </c>
      <c r="S11" s="60">
        <f t="shared" si="3"/>
        <v>3.2730842133766584E-2</v>
      </c>
      <c r="T11" s="60">
        <v>6.6184074457083769E-2</v>
      </c>
      <c r="U11" s="59">
        <v>0.29349999999999998</v>
      </c>
      <c r="V11" s="62">
        <v>5237</v>
      </c>
      <c r="W11" s="61">
        <v>2570</v>
      </c>
      <c r="X11" s="60">
        <f t="shared" si="4"/>
        <v>8.6988897914974272E-2</v>
      </c>
      <c r="Y11" s="60">
        <v>4.5525291828793772E-2</v>
      </c>
      <c r="Z11" s="59">
        <v>0.24021386289860608</v>
      </c>
      <c r="AA11" s="53">
        <f t="shared" si="5"/>
        <v>29544</v>
      </c>
      <c r="AB11" s="52"/>
    </row>
    <row r="12" spans="1:30" s="51" customFormat="1">
      <c r="A12" s="58" t="s">
        <v>22</v>
      </c>
      <c r="B12" s="57">
        <v>26102</v>
      </c>
      <c r="C12" s="56">
        <v>17975</v>
      </c>
      <c r="D12" s="55">
        <f t="shared" si="0"/>
        <v>0.84073900841908322</v>
      </c>
      <c r="E12" s="55">
        <v>2.8428372739916552E-2</v>
      </c>
      <c r="F12" s="54">
        <v>0.15971956171940849</v>
      </c>
      <c r="G12" s="57">
        <v>90</v>
      </c>
      <c r="H12" s="56">
        <v>52</v>
      </c>
      <c r="I12" s="55">
        <f t="shared" si="1"/>
        <v>2.4321796071094482E-3</v>
      </c>
      <c r="J12" s="55">
        <v>1.9230769230769232E-2</v>
      </c>
      <c r="K12" s="54">
        <v>0.24444444444444444</v>
      </c>
      <c r="L12" s="57">
        <v>246</v>
      </c>
      <c r="M12" s="56">
        <v>162</v>
      </c>
      <c r="N12" s="55">
        <f t="shared" si="2"/>
        <v>7.5771749298409732E-3</v>
      </c>
      <c r="O12" s="55">
        <v>1.8518518518518517E-2</v>
      </c>
      <c r="P12" s="54">
        <v>0.1910569105691057</v>
      </c>
      <c r="Q12" s="57">
        <v>182</v>
      </c>
      <c r="R12" s="56">
        <v>116</v>
      </c>
      <c r="S12" s="55">
        <f t="shared" si="3"/>
        <v>5.4256314312441534E-3</v>
      </c>
      <c r="T12" s="55">
        <v>8.6206896551724137E-3</v>
      </c>
      <c r="U12" s="54">
        <v>0.16483516483516483</v>
      </c>
      <c r="V12" s="57">
        <v>4890</v>
      </c>
      <c r="W12" s="56">
        <v>3075</v>
      </c>
      <c r="X12" s="55">
        <f t="shared" si="4"/>
        <v>0.14382600561272216</v>
      </c>
      <c r="Y12" s="55">
        <v>2.2113821138211382E-2</v>
      </c>
      <c r="Z12" s="54">
        <v>0.17832310838445808</v>
      </c>
      <c r="AA12" s="53">
        <f t="shared" si="5"/>
        <v>21380</v>
      </c>
      <c r="AB12" s="52"/>
    </row>
    <row r="13" spans="1:30" s="9" customFormat="1">
      <c r="A13" s="76" t="s">
        <v>2</v>
      </c>
      <c r="B13" s="75">
        <f>SUM(B7:B12)</f>
        <v>560126</v>
      </c>
      <c r="C13" s="74">
        <f>SUM(C7:C12)</f>
        <v>377193</v>
      </c>
      <c r="D13" s="73">
        <f t="shared" si="0"/>
        <v>0.81528272809211222</v>
      </c>
      <c r="E13" s="73">
        <v>2.294581288624126E-2</v>
      </c>
      <c r="F13" s="72">
        <v>0.15575245569746807</v>
      </c>
      <c r="G13" s="75">
        <f>SUM(G7:G12)</f>
        <v>15631</v>
      </c>
      <c r="H13" s="74">
        <f>SUM(H7:H12)</f>
        <v>7515</v>
      </c>
      <c r="I13" s="73">
        <f t="shared" si="1"/>
        <v>1.6243275197610305E-2</v>
      </c>
      <c r="J13" s="73">
        <v>5.1230871590153028E-2</v>
      </c>
      <c r="K13" s="72">
        <v>0.283922973578146</v>
      </c>
      <c r="L13" s="75">
        <f>SUM(L7:L12)</f>
        <v>24186</v>
      </c>
      <c r="M13" s="74">
        <f>SUM(M7:M12)</f>
        <v>16235</v>
      </c>
      <c r="N13" s="73">
        <f t="shared" si="2"/>
        <v>3.5091094189381673E-2</v>
      </c>
      <c r="O13" s="73">
        <v>1.3612565445026177E-2</v>
      </c>
      <c r="P13" s="72">
        <v>0.14595220375423798</v>
      </c>
      <c r="Q13" s="75">
        <f>SUM(Q7:Q12)</f>
        <v>21447</v>
      </c>
      <c r="R13" s="74">
        <f>SUM(R7:R12)</f>
        <v>11172</v>
      </c>
      <c r="S13" s="73">
        <f t="shared" si="3"/>
        <v>2.4147687359641026E-2</v>
      </c>
      <c r="T13" s="73">
        <v>5.0125313283208017E-2</v>
      </c>
      <c r="U13" s="72">
        <v>0.26138853918963023</v>
      </c>
      <c r="V13" s="75">
        <f>SUM(V7:V12)</f>
        <v>91977</v>
      </c>
      <c r="W13" s="74">
        <f>SUM(W7:W12)</f>
        <v>50538</v>
      </c>
      <c r="X13" s="73">
        <f t="shared" si="4"/>
        <v>0.10923521516125477</v>
      </c>
      <c r="Y13" s="73">
        <v>2.2695793264474257E-2</v>
      </c>
      <c r="Z13" s="72">
        <v>0.20148515389716995</v>
      </c>
      <c r="AA13" s="71">
        <f t="shared" si="5"/>
        <v>462653</v>
      </c>
      <c r="AB13" s="46"/>
    </row>
    <row r="14" spans="1:30" s="2" customFormat="1" ht="14.1" customHeight="1">
      <c r="A14" s="84" t="s">
        <v>29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6"/>
      <c r="AB14" s="70"/>
      <c r="AC14" s="69"/>
      <c r="AD14" s="69"/>
    </row>
    <row r="15" spans="1:30" s="51" customFormat="1">
      <c r="A15" s="68" t="s">
        <v>27</v>
      </c>
      <c r="B15" s="67">
        <v>27057</v>
      </c>
      <c r="C15" s="66">
        <v>20247</v>
      </c>
      <c r="D15" s="65">
        <f t="shared" ref="D15:D21" si="6">C15/AA15</f>
        <v>0.74772878351429206</v>
      </c>
      <c r="E15" s="65">
        <v>2.3559045784560674E-2</v>
      </c>
      <c r="F15" s="64">
        <v>0.10381786598662084</v>
      </c>
      <c r="G15" s="67">
        <v>1988</v>
      </c>
      <c r="H15" s="66">
        <v>1236</v>
      </c>
      <c r="I15" s="65">
        <f t="shared" ref="I15:I21" si="7">H15/AA15</f>
        <v>4.5645911810325727E-2</v>
      </c>
      <c r="J15" s="65">
        <v>4.6925566343042069E-2</v>
      </c>
      <c r="K15" s="64">
        <v>0.19718309859154928</v>
      </c>
      <c r="L15" s="67">
        <v>1719</v>
      </c>
      <c r="M15" s="66">
        <v>1154</v>
      </c>
      <c r="N15" s="65">
        <f t="shared" ref="N15:N21" si="8">M15/AA15</f>
        <v>4.2617623162715119E-2</v>
      </c>
      <c r="O15" s="65">
        <v>1.7331022530329289E-2</v>
      </c>
      <c r="P15" s="64">
        <v>0.12739965095986039</v>
      </c>
      <c r="Q15" s="67">
        <v>2656</v>
      </c>
      <c r="R15" s="66">
        <v>1717</v>
      </c>
      <c r="S15" s="65">
        <f t="shared" ref="S15:S21" si="9">R15/AA15</f>
        <v>6.3409409853017212E-2</v>
      </c>
      <c r="T15" s="65">
        <v>5.0669772859638904E-2</v>
      </c>
      <c r="U15" s="64">
        <v>0.18298192771084337</v>
      </c>
      <c r="V15" s="67">
        <v>4197</v>
      </c>
      <c r="W15" s="66">
        <v>2724</v>
      </c>
      <c r="X15" s="65">
        <f t="shared" ref="X15:X21" si="10">W15/AA15</f>
        <v>0.10059827165964991</v>
      </c>
      <c r="Y15" s="65">
        <v>2.3861967694566815E-2</v>
      </c>
      <c r="Z15" s="64">
        <v>0.13867047891350964</v>
      </c>
      <c r="AA15" s="53">
        <f t="shared" ref="AA15:AA21" si="11">C15+H15+M15+R15+W15</f>
        <v>27078</v>
      </c>
      <c r="AB15" s="52"/>
    </row>
    <row r="16" spans="1:30" s="51" customFormat="1">
      <c r="A16" s="63" t="s">
        <v>26</v>
      </c>
      <c r="B16" s="62">
        <v>11738</v>
      </c>
      <c r="C16" s="61">
        <v>8382</v>
      </c>
      <c r="D16" s="60">
        <f t="shared" si="6"/>
        <v>0.90960390667390123</v>
      </c>
      <c r="E16" s="60">
        <v>3.8296349319971369E-2</v>
      </c>
      <c r="F16" s="59">
        <v>0.15249616629749532</v>
      </c>
      <c r="G16" s="62">
        <v>73</v>
      </c>
      <c r="H16" s="61">
        <v>43</v>
      </c>
      <c r="I16" s="60">
        <f t="shared" si="7"/>
        <v>4.6663049376017363E-3</v>
      </c>
      <c r="J16" s="60">
        <v>2.3255813953488372E-2</v>
      </c>
      <c r="K16" s="59">
        <v>0.23287671232876711</v>
      </c>
      <c r="L16" s="62">
        <v>104</v>
      </c>
      <c r="M16" s="61">
        <v>70</v>
      </c>
      <c r="N16" s="60">
        <f t="shared" si="8"/>
        <v>7.5963103635377106E-3</v>
      </c>
      <c r="O16" s="60">
        <v>1.4285714285714285E-2</v>
      </c>
      <c r="P16" s="59">
        <v>0.15384615384615385</v>
      </c>
      <c r="Q16" s="62">
        <v>112</v>
      </c>
      <c r="R16" s="61">
        <v>64</v>
      </c>
      <c r="S16" s="60">
        <f t="shared" si="9"/>
        <v>6.9451980466630498E-3</v>
      </c>
      <c r="T16" s="60">
        <v>1.5625E-2</v>
      </c>
      <c r="U16" s="59">
        <v>0.24107142857142858</v>
      </c>
      <c r="V16" s="62">
        <v>1089</v>
      </c>
      <c r="W16" s="61">
        <v>656</v>
      </c>
      <c r="X16" s="60">
        <f t="shared" si="10"/>
        <v>7.1188279978296257E-2</v>
      </c>
      <c r="Y16" s="60">
        <v>3.9634146341463415E-2</v>
      </c>
      <c r="Z16" s="59">
        <v>0.20202020202020202</v>
      </c>
      <c r="AA16" s="53">
        <f t="shared" si="11"/>
        <v>9215</v>
      </c>
      <c r="AB16" s="52"/>
    </row>
    <row r="17" spans="1:30" s="51" customFormat="1">
      <c r="A17" s="63" t="s">
        <v>25</v>
      </c>
      <c r="B17" s="62">
        <v>53400</v>
      </c>
      <c r="C17" s="61">
        <v>39525</v>
      </c>
      <c r="D17" s="60">
        <f t="shared" si="6"/>
        <v>0.76154602030789387</v>
      </c>
      <c r="E17" s="60">
        <v>2.4313725490196079E-2</v>
      </c>
      <c r="F17" s="59">
        <v>0.10623595505617978</v>
      </c>
      <c r="G17" s="62">
        <v>2795</v>
      </c>
      <c r="H17" s="61">
        <v>1586</v>
      </c>
      <c r="I17" s="60">
        <f t="shared" si="7"/>
        <v>3.0558178069786709E-2</v>
      </c>
      <c r="J17" s="60">
        <v>5.8638083228247165E-2</v>
      </c>
      <c r="K17" s="59">
        <v>0.21610017889087657</v>
      </c>
      <c r="L17" s="62">
        <v>5010</v>
      </c>
      <c r="M17" s="61">
        <v>3458</v>
      </c>
      <c r="N17" s="60">
        <f t="shared" si="8"/>
        <v>6.6626847266912009E-2</v>
      </c>
      <c r="O17" s="60">
        <v>2.5448235974551765E-2</v>
      </c>
      <c r="P17" s="59">
        <v>0.12894211576846307</v>
      </c>
      <c r="Q17" s="62">
        <v>4252</v>
      </c>
      <c r="R17" s="61">
        <v>2551</v>
      </c>
      <c r="S17" s="60">
        <f t="shared" si="9"/>
        <v>4.915126876168089E-2</v>
      </c>
      <c r="T17" s="60">
        <v>6.8992551940415522E-2</v>
      </c>
      <c r="U17" s="59">
        <v>0.21542803386641579</v>
      </c>
      <c r="V17" s="62">
        <v>7358</v>
      </c>
      <c r="W17" s="61">
        <v>4781</v>
      </c>
      <c r="X17" s="60">
        <f t="shared" si="10"/>
        <v>9.2117685593726517E-2</v>
      </c>
      <c r="Y17" s="60">
        <v>2.4053545283413511E-2</v>
      </c>
      <c r="Z17" s="59">
        <v>0.13563468333786355</v>
      </c>
      <c r="AA17" s="53">
        <f t="shared" si="11"/>
        <v>51901</v>
      </c>
      <c r="AB17" s="52"/>
    </row>
    <row r="18" spans="1:30" s="51" customFormat="1">
      <c r="A18" s="63" t="s">
        <v>24</v>
      </c>
      <c r="B18" s="62">
        <v>11942</v>
      </c>
      <c r="C18" s="61">
        <v>8517</v>
      </c>
      <c r="D18" s="60">
        <f t="shared" si="6"/>
        <v>0.87103702188586618</v>
      </c>
      <c r="E18" s="60">
        <v>4.003757191499354E-2</v>
      </c>
      <c r="F18" s="59">
        <v>0.14051247697203148</v>
      </c>
      <c r="G18" s="62">
        <v>85</v>
      </c>
      <c r="H18" s="61">
        <v>59</v>
      </c>
      <c r="I18" s="60">
        <f t="shared" si="7"/>
        <v>6.0339537737778689E-3</v>
      </c>
      <c r="J18" s="60">
        <v>5.0847457627118647E-2</v>
      </c>
      <c r="K18" s="59">
        <v>0.14117647058823529</v>
      </c>
      <c r="L18" s="62">
        <v>325</v>
      </c>
      <c r="M18" s="61">
        <v>221</v>
      </c>
      <c r="N18" s="60">
        <f t="shared" si="8"/>
        <v>2.2601759050930662E-2</v>
      </c>
      <c r="O18" s="60">
        <v>2.2624434389140271E-2</v>
      </c>
      <c r="P18" s="59">
        <v>0.13846153846153847</v>
      </c>
      <c r="Q18" s="62">
        <v>214</v>
      </c>
      <c r="R18" s="61">
        <v>136</v>
      </c>
      <c r="S18" s="60">
        <f t="shared" si="9"/>
        <v>1.3908774800572715E-2</v>
      </c>
      <c r="T18" s="60">
        <v>2.2058823529411766E-2</v>
      </c>
      <c r="U18" s="59">
        <v>0.17757009345794392</v>
      </c>
      <c r="V18" s="62">
        <v>1374</v>
      </c>
      <c r="W18" s="61">
        <v>845</v>
      </c>
      <c r="X18" s="60">
        <f t="shared" si="10"/>
        <v>8.6418490488852528E-2</v>
      </c>
      <c r="Y18" s="60">
        <v>3.6686390532544376E-2</v>
      </c>
      <c r="Z18" s="59">
        <v>0.17976710334788937</v>
      </c>
      <c r="AA18" s="53">
        <f t="shared" si="11"/>
        <v>9778</v>
      </c>
      <c r="AB18" s="52"/>
    </row>
    <row r="19" spans="1:30" s="51" customFormat="1">
      <c r="A19" s="63" t="s">
        <v>23</v>
      </c>
      <c r="B19" s="62">
        <v>8082</v>
      </c>
      <c r="C19" s="61">
        <v>5916</v>
      </c>
      <c r="D19" s="60">
        <f t="shared" si="6"/>
        <v>0.79676767676767679</v>
      </c>
      <c r="E19" s="60">
        <v>3.6849222447599729E-2</v>
      </c>
      <c r="F19" s="59">
        <v>0.12534026231130907</v>
      </c>
      <c r="G19" s="62">
        <v>320</v>
      </c>
      <c r="H19" s="61">
        <v>212</v>
      </c>
      <c r="I19" s="60">
        <f t="shared" si="7"/>
        <v>2.8552188552188551E-2</v>
      </c>
      <c r="J19" s="60">
        <v>6.6037735849056603E-2</v>
      </c>
      <c r="K19" s="59">
        <v>0.171875</v>
      </c>
      <c r="L19" s="62">
        <v>269</v>
      </c>
      <c r="M19" s="61">
        <v>187</v>
      </c>
      <c r="N19" s="60">
        <f t="shared" si="8"/>
        <v>2.5185185185185185E-2</v>
      </c>
      <c r="O19" s="60">
        <v>5.8823529411764705E-2</v>
      </c>
      <c r="P19" s="59">
        <v>0.14126394052044611</v>
      </c>
      <c r="Q19" s="62">
        <v>1013</v>
      </c>
      <c r="R19" s="61">
        <v>536</v>
      </c>
      <c r="S19" s="60">
        <f t="shared" si="9"/>
        <v>7.2188552188552191E-2</v>
      </c>
      <c r="T19" s="60">
        <v>7.6492537313432835E-2</v>
      </c>
      <c r="U19" s="59">
        <v>0.26554787759131293</v>
      </c>
      <c r="V19" s="62">
        <v>957</v>
      </c>
      <c r="W19" s="61">
        <v>574</v>
      </c>
      <c r="X19" s="60">
        <f t="shared" si="10"/>
        <v>7.7306397306397309E-2</v>
      </c>
      <c r="Y19" s="60">
        <v>6.2717770034843204E-2</v>
      </c>
      <c r="Z19" s="59">
        <v>0.16927899686520376</v>
      </c>
      <c r="AA19" s="53">
        <f t="shared" si="11"/>
        <v>7425</v>
      </c>
      <c r="AB19" s="52"/>
    </row>
    <row r="20" spans="1:30" s="51" customFormat="1">
      <c r="A20" s="58" t="s">
        <v>22</v>
      </c>
      <c r="B20" s="57">
        <v>4635</v>
      </c>
      <c r="C20" s="56">
        <v>3263</v>
      </c>
      <c r="D20" s="55">
        <f t="shared" si="6"/>
        <v>0.84011328527291451</v>
      </c>
      <c r="E20" s="55">
        <v>3.5856573705179286E-2</v>
      </c>
      <c r="F20" s="54">
        <v>0.15231930960086301</v>
      </c>
      <c r="G20" s="57">
        <v>15</v>
      </c>
      <c r="H20" s="56">
        <v>12</v>
      </c>
      <c r="I20" s="55">
        <f t="shared" si="7"/>
        <v>3.089598352214212E-3</v>
      </c>
      <c r="J20" s="55">
        <v>8.3333333333333329E-2</v>
      </c>
      <c r="K20" s="54">
        <v>6.6666666666666666E-2</v>
      </c>
      <c r="L20" s="57">
        <v>77</v>
      </c>
      <c r="M20" s="56">
        <v>54</v>
      </c>
      <c r="N20" s="55">
        <f t="shared" si="8"/>
        <v>1.3903192584963954E-2</v>
      </c>
      <c r="O20" s="55">
        <v>1.8518518518518517E-2</v>
      </c>
      <c r="P20" s="54">
        <v>0.16883116883116883</v>
      </c>
      <c r="Q20" s="57">
        <v>37</v>
      </c>
      <c r="R20" s="56">
        <v>26</v>
      </c>
      <c r="S20" s="55">
        <f t="shared" si="9"/>
        <v>6.694129763130793E-3</v>
      </c>
      <c r="T20" s="55">
        <v>0</v>
      </c>
      <c r="U20" s="54">
        <v>0.13513513513513514</v>
      </c>
      <c r="V20" s="57">
        <v>815</v>
      </c>
      <c r="W20" s="56">
        <v>529</v>
      </c>
      <c r="X20" s="55">
        <f t="shared" si="10"/>
        <v>0.13619979402677651</v>
      </c>
      <c r="Y20" s="55">
        <v>2.835538752362949E-2</v>
      </c>
      <c r="Z20" s="54">
        <v>0.18404907975460122</v>
      </c>
      <c r="AA20" s="53">
        <f t="shared" si="11"/>
        <v>3884</v>
      </c>
      <c r="AB20" s="52"/>
    </row>
    <row r="21" spans="1:30" s="9" customFormat="1">
      <c r="A21" s="76" t="s">
        <v>2</v>
      </c>
      <c r="B21" s="75">
        <f>SUM(B15:B20)</f>
        <v>116854</v>
      </c>
      <c r="C21" s="74">
        <f>SUM(C15:C20)</f>
        <v>85850</v>
      </c>
      <c r="D21" s="73">
        <f t="shared" si="6"/>
        <v>0.78558944372763795</v>
      </c>
      <c r="E21" s="73">
        <v>2.8363424577751893E-2</v>
      </c>
      <c r="F21" s="72">
        <v>0.1169750286682527</v>
      </c>
      <c r="G21" s="75">
        <f>SUM(G15:G20)</f>
        <v>5276</v>
      </c>
      <c r="H21" s="74">
        <f>SUM(H15:H20)</f>
        <v>3148</v>
      </c>
      <c r="I21" s="73">
        <f t="shared" si="7"/>
        <v>2.8806471390269123E-2</v>
      </c>
      <c r="J21" s="73">
        <v>5.4002541296060989E-2</v>
      </c>
      <c r="K21" s="72">
        <v>0.20489006823351025</v>
      </c>
      <c r="L21" s="75">
        <f>SUM(L15:L20)</f>
        <v>7504</v>
      </c>
      <c r="M21" s="74">
        <f>SUM(M15:M20)</f>
        <v>5144</v>
      </c>
      <c r="N21" s="73">
        <f t="shared" si="8"/>
        <v>4.7071311572917524E-2</v>
      </c>
      <c r="O21" s="73">
        <v>2.4494556765163298E-2</v>
      </c>
      <c r="P21" s="72">
        <v>0.13019722814498935</v>
      </c>
      <c r="Q21" s="75">
        <f>SUM(Q15:Q20)</f>
        <v>8284</v>
      </c>
      <c r="R21" s="74">
        <f>SUM(R15:R20)</f>
        <v>5030</v>
      </c>
      <c r="S21" s="73">
        <f t="shared" si="9"/>
        <v>4.6028129317996727E-2</v>
      </c>
      <c r="T21" s="73">
        <v>6.1232604373757459E-2</v>
      </c>
      <c r="U21" s="72">
        <v>0.21016417189763401</v>
      </c>
      <c r="V21" s="75">
        <f>SUM(V15:V20)</f>
        <v>15790</v>
      </c>
      <c r="W21" s="74">
        <f>SUM(W15:W20)</f>
        <v>10109</v>
      </c>
      <c r="X21" s="73">
        <f t="shared" si="10"/>
        <v>9.2504643991178706E-2</v>
      </c>
      <c r="Y21" s="73">
        <v>2.8489464833316845E-2</v>
      </c>
      <c r="Z21" s="72">
        <v>0.14939835338822038</v>
      </c>
      <c r="AA21" s="71">
        <f t="shared" si="11"/>
        <v>109281</v>
      </c>
      <c r="AB21" s="46"/>
    </row>
    <row r="22" spans="1:30" s="2" customFormat="1" ht="14.1" customHeight="1">
      <c r="A22" s="89" t="s">
        <v>28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1"/>
      <c r="AB22" s="70"/>
      <c r="AC22" s="69"/>
      <c r="AD22" s="69"/>
    </row>
    <row r="23" spans="1:30" s="51" customFormat="1">
      <c r="A23" s="68" t="s">
        <v>27</v>
      </c>
      <c r="B23" s="67">
        <v>91948</v>
      </c>
      <c r="C23" s="66">
        <v>58411</v>
      </c>
      <c r="D23" s="65">
        <f t="shared" ref="D23:D29" si="12">C23/AA23</f>
        <v>0.78798548437141658</v>
      </c>
      <c r="E23" s="65">
        <v>1.7548064576877642E-2</v>
      </c>
      <c r="F23" s="64">
        <v>0.17805716274415975</v>
      </c>
      <c r="G23" s="67">
        <v>4358</v>
      </c>
      <c r="H23" s="66">
        <v>1708</v>
      </c>
      <c r="I23" s="65">
        <f t="shared" ref="I23:I29" si="13">H23/AA23</f>
        <v>2.3041536821940722E-2</v>
      </c>
      <c r="J23" s="65">
        <v>5.3864168618266976E-2</v>
      </c>
      <c r="K23" s="64">
        <v>0.34189995410738871</v>
      </c>
      <c r="L23" s="67">
        <v>3592</v>
      </c>
      <c r="M23" s="66">
        <v>2112</v>
      </c>
      <c r="N23" s="65">
        <f t="shared" ref="N23:N29" si="14">M23/AA23</f>
        <v>2.8491642721275648E-2</v>
      </c>
      <c r="O23" s="65">
        <v>1.1363636363636364E-2</v>
      </c>
      <c r="P23" s="64">
        <v>0.19543429844097995</v>
      </c>
      <c r="Q23" s="67">
        <v>5104</v>
      </c>
      <c r="R23" s="66">
        <v>2091</v>
      </c>
      <c r="S23" s="65">
        <f t="shared" ref="S23:S29" si="15">R23/AA23</f>
        <v>2.8208345137399327E-2</v>
      </c>
      <c r="T23" s="65">
        <v>4.1606886657101862E-2</v>
      </c>
      <c r="U23" s="64">
        <v>0.3336598746081505</v>
      </c>
      <c r="V23" s="67">
        <v>19499</v>
      </c>
      <c r="W23" s="66">
        <v>9805</v>
      </c>
      <c r="X23" s="65">
        <f t="shared" ref="X23:X29" si="16">W23/AA23</f>
        <v>0.13227299094796768</v>
      </c>
      <c r="Y23" s="65">
        <v>2.1723610402855687E-2</v>
      </c>
      <c r="Z23" s="64">
        <v>0.2246781886250577</v>
      </c>
      <c r="AA23" s="53">
        <f t="shared" ref="AA23:AA29" si="17">C23+H23+M23+R23+W23</f>
        <v>74127</v>
      </c>
      <c r="AB23" s="52"/>
    </row>
    <row r="24" spans="1:30" s="51" customFormat="1">
      <c r="A24" s="63" t="s">
        <v>26</v>
      </c>
      <c r="B24" s="62">
        <v>37919</v>
      </c>
      <c r="C24" s="61">
        <v>23091</v>
      </c>
      <c r="D24" s="60">
        <f t="shared" si="12"/>
        <v>0.90255628517823638</v>
      </c>
      <c r="E24" s="60">
        <v>4.0188818154259238E-2</v>
      </c>
      <c r="F24" s="59">
        <v>0.21042221577573247</v>
      </c>
      <c r="G24" s="62">
        <v>94</v>
      </c>
      <c r="H24" s="61">
        <v>39</v>
      </c>
      <c r="I24" s="60">
        <f t="shared" si="13"/>
        <v>1.5243902439024391E-3</v>
      </c>
      <c r="J24" s="60">
        <v>2.564102564102564E-2</v>
      </c>
      <c r="K24" s="59">
        <v>0.35106382978723405</v>
      </c>
      <c r="L24" s="62">
        <v>246</v>
      </c>
      <c r="M24" s="61">
        <v>129</v>
      </c>
      <c r="N24" s="60">
        <f t="shared" si="14"/>
        <v>5.0422138836772983E-3</v>
      </c>
      <c r="O24" s="60">
        <v>0</v>
      </c>
      <c r="P24" s="59">
        <v>0.26016260162601629</v>
      </c>
      <c r="Q24" s="62">
        <v>330</v>
      </c>
      <c r="R24" s="61">
        <v>188</v>
      </c>
      <c r="S24" s="60">
        <f t="shared" si="15"/>
        <v>7.3483427141963729E-3</v>
      </c>
      <c r="T24" s="60">
        <v>4.2553191489361701E-2</v>
      </c>
      <c r="U24" s="59">
        <v>0.23636363636363636</v>
      </c>
      <c r="V24" s="62">
        <v>4944</v>
      </c>
      <c r="W24" s="61">
        <v>2137</v>
      </c>
      <c r="X24" s="60">
        <f t="shared" si="16"/>
        <v>8.3528767979987498E-2</v>
      </c>
      <c r="Y24" s="60">
        <v>2.7608797379503978E-2</v>
      </c>
      <c r="Z24" s="59">
        <v>0.279126213592233</v>
      </c>
      <c r="AA24" s="53">
        <f t="shared" si="17"/>
        <v>25584</v>
      </c>
      <c r="AB24" s="52"/>
    </row>
    <row r="25" spans="1:30" s="51" customFormat="1">
      <c r="A25" s="63" t="s">
        <v>25</v>
      </c>
      <c r="B25" s="62">
        <v>202187</v>
      </c>
      <c r="C25" s="61">
        <v>139128</v>
      </c>
      <c r="D25" s="60">
        <f t="shared" si="12"/>
        <v>0.81284872137928621</v>
      </c>
      <c r="E25" s="60">
        <v>1.347679834397102E-2</v>
      </c>
      <c r="F25" s="59">
        <v>0.13975675983124533</v>
      </c>
      <c r="G25" s="62">
        <v>4639</v>
      </c>
      <c r="H25" s="61">
        <v>2097</v>
      </c>
      <c r="I25" s="60">
        <f t="shared" si="13"/>
        <v>1.225162274116183E-2</v>
      </c>
      <c r="J25" s="60">
        <v>3.8149737720553169E-2</v>
      </c>
      <c r="K25" s="59">
        <v>0.30200474240137959</v>
      </c>
      <c r="L25" s="62">
        <v>11083</v>
      </c>
      <c r="M25" s="61">
        <v>7796</v>
      </c>
      <c r="N25" s="60">
        <f t="shared" si="14"/>
        <v>4.5547759127371308E-2</v>
      </c>
      <c r="O25" s="60">
        <v>5.7721908671113393E-3</v>
      </c>
      <c r="P25" s="59">
        <v>0.1274023278895606</v>
      </c>
      <c r="Q25" s="62">
        <v>5583</v>
      </c>
      <c r="R25" s="61">
        <v>2861</v>
      </c>
      <c r="S25" s="60">
        <f t="shared" si="15"/>
        <v>1.6715256396024794E-2</v>
      </c>
      <c r="T25" s="60">
        <v>3.5302341838517999E-2</v>
      </c>
      <c r="U25" s="59">
        <v>0.25416442772702846</v>
      </c>
      <c r="V25" s="62">
        <v>33926</v>
      </c>
      <c r="W25" s="61">
        <v>19279</v>
      </c>
      <c r="X25" s="60">
        <f t="shared" si="16"/>
        <v>0.11263664035615591</v>
      </c>
      <c r="Y25" s="60">
        <v>1.5820322630841849E-2</v>
      </c>
      <c r="Z25" s="59">
        <v>0.18504981430171549</v>
      </c>
      <c r="AA25" s="53">
        <f t="shared" si="17"/>
        <v>171161</v>
      </c>
      <c r="AB25" s="52"/>
    </row>
    <row r="26" spans="1:30" s="51" customFormat="1">
      <c r="A26" s="63" t="s">
        <v>24</v>
      </c>
      <c r="B26" s="62">
        <v>43416</v>
      </c>
      <c r="C26" s="61">
        <v>25216</v>
      </c>
      <c r="D26" s="60">
        <f t="shared" si="12"/>
        <v>0.84919512359399207</v>
      </c>
      <c r="E26" s="60">
        <v>2.5935913705583756E-2</v>
      </c>
      <c r="F26" s="59">
        <v>0.21980375898286347</v>
      </c>
      <c r="G26" s="62">
        <v>226</v>
      </c>
      <c r="H26" s="61">
        <v>100</v>
      </c>
      <c r="I26" s="60">
        <f t="shared" si="13"/>
        <v>3.3676837071462246E-3</v>
      </c>
      <c r="J26" s="60">
        <v>0.01</v>
      </c>
      <c r="K26" s="59">
        <v>0.28761061946902655</v>
      </c>
      <c r="L26" s="62">
        <v>827</v>
      </c>
      <c r="M26" s="61">
        <v>519</v>
      </c>
      <c r="N26" s="60">
        <f t="shared" si="14"/>
        <v>1.7478278440088906E-2</v>
      </c>
      <c r="O26" s="60">
        <v>7.7071290944123313E-3</v>
      </c>
      <c r="P26" s="59">
        <v>0.1837968561064087</v>
      </c>
      <c r="Q26" s="62">
        <v>585</v>
      </c>
      <c r="R26" s="61">
        <v>287</v>
      </c>
      <c r="S26" s="60">
        <f t="shared" si="15"/>
        <v>9.6652522395096648E-3</v>
      </c>
      <c r="T26" s="60">
        <v>2.0905923344947737E-2</v>
      </c>
      <c r="U26" s="59">
        <v>0.30085470085470084</v>
      </c>
      <c r="V26" s="62">
        <v>7584</v>
      </c>
      <c r="W26" s="61">
        <v>3572</v>
      </c>
      <c r="X26" s="60">
        <f t="shared" si="16"/>
        <v>0.12029366201926316</v>
      </c>
      <c r="Y26" s="60">
        <v>2.5755879059350503E-2</v>
      </c>
      <c r="Z26" s="59">
        <v>0.25276898734177217</v>
      </c>
      <c r="AA26" s="53">
        <f t="shared" si="17"/>
        <v>29694</v>
      </c>
      <c r="AB26" s="52"/>
    </row>
    <row r="27" spans="1:30" s="51" customFormat="1">
      <c r="A27" s="63" t="s">
        <v>23</v>
      </c>
      <c r="B27" s="62">
        <v>28505</v>
      </c>
      <c r="C27" s="61">
        <v>18410</v>
      </c>
      <c r="D27" s="60">
        <f t="shared" si="12"/>
        <v>0.8659861705630556</v>
      </c>
      <c r="E27" s="60">
        <v>2.2216186854970125E-2</v>
      </c>
      <c r="F27" s="59">
        <v>0.17621469917558324</v>
      </c>
      <c r="G27" s="62">
        <v>562</v>
      </c>
      <c r="H27" s="61">
        <v>235</v>
      </c>
      <c r="I27" s="60">
        <f t="shared" si="13"/>
        <v>1.105414177524813E-2</v>
      </c>
      <c r="J27" s="60">
        <v>7.2340425531914887E-2</v>
      </c>
      <c r="K27" s="59">
        <v>0.35409252669039148</v>
      </c>
      <c r="L27" s="62">
        <v>449</v>
      </c>
      <c r="M27" s="61">
        <v>250</v>
      </c>
      <c r="N27" s="60">
        <f t="shared" si="14"/>
        <v>1.175972529281716E-2</v>
      </c>
      <c r="O27" s="60">
        <v>0.04</v>
      </c>
      <c r="P27" s="59">
        <v>0.24944320712694878</v>
      </c>
      <c r="Q27" s="62">
        <v>955</v>
      </c>
      <c r="R27" s="61">
        <v>422</v>
      </c>
      <c r="S27" s="60">
        <f t="shared" si="15"/>
        <v>1.9850416294275367E-2</v>
      </c>
      <c r="T27" s="60">
        <v>5.4502369668246446E-2</v>
      </c>
      <c r="U27" s="59">
        <v>0.31623036649214659</v>
      </c>
      <c r="V27" s="62">
        <v>4178</v>
      </c>
      <c r="W27" s="61">
        <v>1942</v>
      </c>
      <c r="X27" s="60">
        <f t="shared" si="16"/>
        <v>9.1349546074603702E-2</v>
      </c>
      <c r="Y27" s="60">
        <v>3.964984552008239E-2</v>
      </c>
      <c r="Z27" s="59">
        <v>0.25586404978458593</v>
      </c>
      <c r="AA27" s="53">
        <f t="shared" si="17"/>
        <v>21259</v>
      </c>
      <c r="AB27" s="52"/>
    </row>
    <row r="28" spans="1:30" s="51" customFormat="1">
      <c r="A28" s="58" t="s">
        <v>22</v>
      </c>
      <c r="B28" s="57">
        <v>19955</v>
      </c>
      <c r="C28" s="56">
        <v>13603</v>
      </c>
      <c r="D28" s="55">
        <f t="shared" si="12"/>
        <v>0.83958770522157755</v>
      </c>
      <c r="E28" s="55">
        <v>2.308314342424465E-2</v>
      </c>
      <c r="F28" s="54">
        <v>0.16191430719118016</v>
      </c>
      <c r="G28" s="57">
        <v>73</v>
      </c>
      <c r="H28" s="56">
        <v>39</v>
      </c>
      <c r="I28" s="55">
        <f t="shared" si="13"/>
        <v>2.4071102333045303E-3</v>
      </c>
      <c r="J28" s="55">
        <v>0</v>
      </c>
      <c r="K28" s="54">
        <v>0.27397260273972601</v>
      </c>
      <c r="L28" s="57">
        <v>165</v>
      </c>
      <c r="M28" s="56">
        <v>105</v>
      </c>
      <c r="N28" s="55">
        <f t="shared" si="14"/>
        <v>6.4806813973583505E-3</v>
      </c>
      <c r="O28" s="55">
        <v>1.9047619047619049E-2</v>
      </c>
      <c r="P28" s="54">
        <v>0.2</v>
      </c>
      <c r="Q28" s="57">
        <v>139</v>
      </c>
      <c r="R28" s="56">
        <v>84</v>
      </c>
      <c r="S28" s="55">
        <f t="shared" si="15"/>
        <v>5.1845451178866809E-3</v>
      </c>
      <c r="T28" s="55">
        <v>1.1904761904761904E-2</v>
      </c>
      <c r="U28" s="54">
        <v>0.17985611510791366</v>
      </c>
      <c r="V28" s="57">
        <v>3830</v>
      </c>
      <c r="W28" s="56">
        <v>2371</v>
      </c>
      <c r="X28" s="55">
        <f t="shared" si="16"/>
        <v>0.14633995802987285</v>
      </c>
      <c r="Y28" s="55">
        <v>2.0666385491353859E-2</v>
      </c>
      <c r="Z28" s="54">
        <v>0.17963446475195821</v>
      </c>
      <c r="AA28" s="53">
        <f t="shared" si="17"/>
        <v>16202</v>
      </c>
      <c r="AB28" s="52"/>
    </row>
    <row r="29" spans="1:30" s="9" customFormat="1" ht="15.75" thickBot="1">
      <c r="A29" s="50" t="s">
        <v>2</v>
      </c>
      <c r="B29" s="14">
        <f>SUM(B23:B28)</f>
        <v>423930</v>
      </c>
      <c r="C29" s="49">
        <f>SUM(C23:C28)</f>
        <v>277859</v>
      </c>
      <c r="D29" s="48">
        <f t="shared" si="12"/>
        <v>0.8220023844249128</v>
      </c>
      <c r="E29" s="48">
        <v>1.8732522610388724E-2</v>
      </c>
      <c r="F29" s="15">
        <v>0.16607694666572312</v>
      </c>
      <c r="G29" s="14">
        <f>SUM(G23:G28)</f>
        <v>9952</v>
      </c>
      <c r="H29" s="49">
        <f>SUM(H23:H28)</f>
        <v>4218</v>
      </c>
      <c r="I29" s="48">
        <f t="shared" si="13"/>
        <v>1.2478293154097158E-2</v>
      </c>
      <c r="J29" s="48">
        <v>4.5282124229492647E-2</v>
      </c>
      <c r="K29" s="15">
        <v>0.32234726688102894</v>
      </c>
      <c r="L29" s="14">
        <f>SUM(L23:L28)</f>
        <v>16362</v>
      </c>
      <c r="M29" s="49">
        <f>SUM(M23:M28)</f>
        <v>10911</v>
      </c>
      <c r="N29" s="48">
        <f t="shared" si="14"/>
        <v>3.2278486629766262E-2</v>
      </c>
      <c r="O29" s="48">
        <v>7.7903033635780402E-3</v>
      </c>
      <c r="P29" s="15">
        <v>0.15126512651265125</v>
      </c>
      <c r="Q29" s="14">
        <f>SUM(Q23:Q28)</f>
        <v>12696</v>
      </c>
      <c r="R29" s="49">
        <f>SUM(R23:R28)</f>
        <v>5933</v>
      </c>
      <c r="S29" s="48">
        <f t="shared" si="15"/>
        <v>1.755185236682277E-2</v>
      </c>
      <c r="T29" s="48">
        <v>3.8092027642002362E-2</v>
      </c>
      <c r="U29" s="15">
        <v>0.29166666666666669</v>
      </c>
      <c r="V29" s="14">
        <f>SUM(V23:V28)</f>
        <v>73961</v>
      </c>
      <c r="W29" s="49">
        <f>SUM(W23:W28)</f>
        <v>39106</v>
      </c>
      <c r="X29" s="48">
        <f t="shared" si="16"/>
        <v>0.11568898342440101</v>
      </c>
      <c r="Y29" s="48">
        <v>2.0329361223341686E-2</v>
      </c>
      <c r="Z29" s="15">
        <v>0.21244980462676274</v>
      </c>
      <c r="AA29" s="47">
        <f t="shared" si="17"/>
        <v>338027</v>
      </c>
      <c r="AB29" s="46"/>
    </row>
    <row r="30" spans="1:30" s="4" customFormat="1">
      <c r="A30" s="8"/>
      <c r="B30" s="6"/>
      <c r="C30" s="7"/>
      <c r="D30" s="7"/>
      <c r="E30" s="7"/>
      <c r="F30" s="7"/>
      <c r="G30" s="6"/>
      <c r="H30" s="7"/>
      <c r="I30" s="7"/>
      <c r="J30" s="7"/>
      <c r="K30" s="7"/>
      <c r="L30" s="6"/>
      <c r="M30" s="7"/>
      <c r="N30" s="7"/>
      <c r="O30" s="7"/>
      <c r="P30" s="7"/>
      <c r="Q30" s="6"/>
      <c r="R30" s="7"/>
      <c r="S30" s="7"/>
      <c r="T30" s="7"/>
      <c r="U30" s="7"/>
      <c r="V30" s="6"/>
      <c r="W30" s="7"/>
      <c r="X30" s="7"/>
      <c r="Y30" s="7"/>
      <c r="Z30" s="7"/>
      <c r="AA30" s="6"/>
      <c r="AB30" s="5"/>
      <c r="AC30" s="5"/>
      <c r="AD30" s="5"/>
    </row>
    <row r="31" spans="1:30" s="9" customFormat="1" ht="15.75" thickBot="1">
      <c r="A31" s="45" t="s">
        <v>21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30" s="9" customFormat="1" ht="26.25" customHeight="1">
      <c r="A32" s="44"/>
      <c r="B32" s="92" t="s">
        <v>20</v>
      </c>
      <c r="C32" s="93"/>
      <c r="D32" s="92" t="s">
        <v>19</v>
      </c>
      <c r="E32" s="93"/>
      <c r="F32" s="92" t="s">
        <v>18</v>
      </c>
      <c r="G32" s="93"/>
      <c r="H32" s="92" t="s">
        <v>17</v>
      </c>
      <c r="I32" s="93"/>
      <c r="J32" s="92" t="s">
        <v>16</v>
      </c>
      <c r="K32" s="93"/>
      <c r="L32" s="43" t="s">
        <v>2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30" s="9" customFormat="1" ht="60">
      <c r="A33" s="42" t="s">
        <v>15</v>
      </c>
      <c r="B33" s="41" t="s">
        <v>14</v>
      </c>
      <c r="C33" s="40" t="s">
        <v>13</v>
      </c>
      <c r="D33" s="41" t="s">
        <v>14</v>
      </c>
      <c r="E33" s="40" t="s">
        <v>13</v>
      </c>
      <c r="F33" s="41" t="s">
        <v>14</v>
      </c>
      <c r="G33" s="40" t="s">
        <v>13</v>
      </c>
      <c r="H33" s="41" t="s">
        <v>14</v>
      </c>
      <c r="I33" s="40" t="s">
        <v>13</v>
      </c>
      <c r="J33" s="41" t="s">
        <v>14</v>
      </c>
      <c r="K33" s="40" t="s">
        <v>13</v>
      </c>
      <c r="L33" s="39" t="s">
        <v>12</v>
      </c>
      <c r="M33" s="38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30" s="9" customFormat="1">
      <c r="A34" s="37" t="s">
        <v>11</v>
      </c>
      <c r="B34" s="36">
        <v>16218</v>
      </c>
      <c r="C34" s="35">
        <f t="shared" ref="C34:C42" si="18">B34/$B$43</f>
        <v>0.25361627597854475</v>
      </c>
      <c r="D34" s="36">
        <v>780</v>
      </c>
      <c r="E34" s="35">
        <f t="shared" ref="E34:E42" si="19">D34/$D$43</f>
        <v>0.23318385650224216</v>
      </c>
      <c r="F34" s="36">
        <v>788</v>
      </c>
      <c r="G34" s="35">
        <f t="shared" ref="G34:G42" si="20">F34/$F$43</f>
        <v>0.27032590051457978</v>
      </c>
      <c r="H34" s="36">
        <v>1169</v>
      </c>
      <c r="I34" s="35">
        <f t="shared" ref="I34:I42" si="21">H34/$H$43</f>
        <v>0.26146276000894653</v>
      </c>
      <c r="J34" s="34">
        <v>3123</v>
      </c>
      <c r="K34" s="33">
        <f t="shared" ref="K34:K42" si="22">J34/$J$43</f>
        <v>0.24383198001249221</v>
      </c>
      <c r="L34" s="32">
        <f t="shared" ref="L34:L42" si="23">J34+H34+F34+D358+D34+B34</f>
        <v>22078</v>
      </c>
      <c r="M34" s="17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30" s="9" customFormat="1">
      <c r="A35" s="30" t="s">
        <v>10</v>
      </c>
      <c r="B35" s="29">
        <v>844</v>
      </c>
      <c r="C35" s="27">
        <f t="shared" si="18"/>
        <v>1.3198429949802181E-2</v>
      </c>
      <c r="D35" s="28">
        <v>47</v>
      </c>
      <c r="E35" s="27">
        <f t="shared" si="19"/>
        <v>1.4050822122571001E-2</v>
      </c>
      <c r="F35" s="28">
        <v>53</v>
      </c>
      <c r="G35" s="27">
        <f t="shared" si="20"/>
        <v>1.8181818181818181E-2</v>
      </c>
      <c r="H35" s="28">
        <v>84</v>
      </c>
      <c r="I35" s="27">
        <f t="shared" si="21"/>
        <v>1.8787743234175799E-2</v>
      </c>
      <c r="J35" s="26">
        <v>140</v>
      </c>
      <c r="K35" s="25">
        <f t="shared" si="22"/>
        <v>1.0930668332292318E-2</v>
      </c>
      <c r="L35" s="24">
        <f t="shared" si="23"/>
        <v>1168</v>
      </c>
      <c r="M35" s="17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30" s="9" customFormat="1">
      <c r="A36" s="30" t="s">
        <v>9</v>
      </c>
      <c r="B36" s="29">
        <v>7751</v>
      </c>
      <c r="C36" s="27">
        <f t="shared" si="18"/>
        <v>0.12120975182573068</v>
      </c>
      <c r="D36" s="29">
        <v>690</v>
      </c>
      <c r="E36" s="27">
        <f t="shared" si="19"/>
        <v>0.20627802690582961</v>
      </c>
      <c r="F36" s="29">
        <v>275</v>
      </c>
      <c r="G36" s="27">
        <f t="shared" si="20"/>
        <v>9.4339622641509441E-2</v>
      </c>
      <c r="H36" s="29">
        <v>810</v>
      </c>
      <c r="I36" s="27">
        <f t="shared" si="21"/>
        <v>0.18116752404383807</v>
      </c>
      <c r="J36" s="26">
        <v>1759</v>
      </c>
      <c r="K36" s="25">
        <f t="shared" si="22"/>
        <v>0.13733603997501562</v>
      </c>
      <c r="L36" s="24">
        <f t="shared" si="23"/>
        <v>11285</v>
      </c>
      <c r="M36" s="17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30" s="9" customFormat="1">
      <c r="A37" s="30" t="s">
        <v>8</v>
      </c>
      <c r="B37" s="29">
        <v>23798</v>
      </c>
      <c r="C37" s="27">
        <f t="shared" si="18"/>
        <v>0.37215193832392451</v>
      </c>
      <c r="D37" s="28">
        <v>1111</v>
      </c>
      <c r="E37" s="27">
        <f t="shared" si="19"/>
        <v>0.33213751868460389</v>
      </c>
      <c r="F37" s="28">
        <v>1029</v>
      </c>
      <c r="G37" s="27">
        <f t="shared" si="20"/>
        <v>0.35300171526586621</v>
      </c>
      <c r="H37" s="28">
        <v>1435</v>
      </c>
      <c r="I37" s="27">
        <f t="shared" si="21"/>
        <v>0.32095728025050324</v>
      </c>
      <c r="J37" s="26">
        <v>4615</v>
      </c>
      <c r="K37" s="25">
        <f t="shared" si="22"/>
        <v>0.3603216739537789</v>
      </c>
      <c r="L37" s="24">
        <f t="shared" si="23"/>
        <v>31988</v>
      </c>
      <c r="M37" s="17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30" s="9" customFormat="1">
      <c r="A38" s="30" t="s">
        <v>7</v>
      </c>
      <c r="B38" s="29">
        <v>1196</v>
      </c>
      <c r="C38" s="27">
        <f t="shared" si="18"/>
        <v>1.870298841227892E-2</v>
      </c>
      <c r="D38" s="29">
        <v>75</v>
      </c>
      <c r="E38" s="27">
        <f t="shared" si="19"/>
        <v>2.2421524663677129E-2</v>
      </c>
      <c r="F38" s="28">
        <v>75</v>
      </c>
      <c r="G38" s="27">
        <f t="shared" si="20"/>
        <v>2.5728987993138937E-2</v>
      </c>
      <c r="H38" s="29">
        <v>124</v>
      </c>
      <c r="I38" s="27">
        <f t="shared" si="21"/>
        <v>2.7734287631402371E-2</v>
      </c>
      <c r="J38" s="26">
        <v>270</v>
      </c>
      <c r="K38" s="25">
        <f t="shared" si="22"/>
        <v>2.1080574640849468E-2</v>
      </c>
      <c r="L38" s="24">
        <f t="shared" si="23"/>
        <v>1740</v>
      </c>
      <c r="M38" s="17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30" s="9" customFormat="1">
      <c r="A39" s="31" t="s">
        <v>6</v>
      </c>
      <c r="B39" s="29">
        <v>2115</v>
      </c>
      <c r="C39" s="27">
        <f t="shared" si="18"/>
        <v>3.3074264625392903E-2</v>
      </c>
      <c r="D39" s="28">
        <v>110</v>
      </c>
      <c r="E39" s="27">
        <f t="shared" si="19"/>
        <v>3.2884902840059793E-2</v>
      </c>
      <c r="F39" s="28">
        <v>125</v>
      </c>
      <c r="G39" s="27">
        <f t="shared" si="20"/>
        <v>4.2881646655231559E-2</v>
      </c>
      <c r="H39" s="28">
        <v>162</v>
      </c>
      <c r="I39" s="27">
        <f t="shared" si="21"/>
        <v>3.6233504808767615E-2</v>
      </c>
      <c r="J39" s="26">
        <v>449</v>
      </c>
      <c r="K39" s="25">
        <f t="shared" si="22"/>
        <v>3.505621486570893E-2</v>
      </c>
      <c r="L39" s="24">
        <f t="shared" si="23"/>
        <v>2961</v>
      </c>
      <c r="M39" s="17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30" s="9" customFormat="1">
      <c r="A40" s="30" t="s">
        <v>5</v>
      </c>
      <c r="B40" s="29">
        <v>5447</v>
      </c>
      <c r="C40" s="27">
        <f t="shared" si="18"/>
        <v>8.517991461679203E-2</v>
      </c>
      <c r="D40" s="29">
        <v>192</v>
      </c>
      <c r="E40" s="27">
        <f t="shared" si="19"/>
        <v>5.7399103139013453E-2</v>
      </c>
      <c r="F40" s="29">
        <v>166</v>
      </c>
      <c r="G40" s="27">
        <f t="shared" si="20"/>
        <v>5.6946826758147516E-2</v>
      </c>
      <c r="H40" s="29">
        <v>283</v>
      </c>
      <c r="I40" s="27">
        <f t="shared" si="21"/>
        <v>6.3296801610377998E-2</v>
      </c>
      <c r="J40" s="26">
        <v>1058</v>
      </c>
      <c r="K40" s="25">
        <f t="shared" si="22"/>
        <v>8.2604622111180512E-2</v>
      </c>
      <c r="L40" s="24">
        <f t="shared" si="23"/>
        <v>7146</v>
      </c>
      <c r="M40" s="17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30" s="9" customFormat="1">
      <c r="A41" s="30" t="s">
        <v>4</v>
      </c>
      <c r="B41" s="29">
        <v>498</v>
      </c>
      <c r="C41" s="27">
        <f t="shared" si="18"/>
        <v>7.7876991883903861E-3</v>
      </c>
      <c r="D41" s="28">
        <v>24</v>
      </c>
      <c r="E41" s="27">
        <f t="shared" si="19"/>
        <v>7.1748878923766817E-3</v>
      </c>
      <c r="F41" s="28">
        <v>26</v>
      </c>
      <c r="G41" s="27">
        <f t="shared" si="20"/>
        <v>8.9193825042881651E-3</v>
      </c>
      <c r="H41" s="28">
        <v>26</v>
      </c>
      <c r="I41" s="27">
        <f t="shared" si="21"/>
        <v>5.8152538581972713E-3</v>
      </c>
      <c r="J41" s="26">
        <v>63</v>
      </c>
      <c r="K41" s="25">
        <f t="shared" si="22"/>
        <v>4.9188007495315428E-3</v>
      </c>
      <c r="L41" s="24">
        <f t="shared" si="23"/>
        <v>637</v>
      </c>
      <c r="M41" s="17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30" s="9" customFormat="1">
      <c r="A42" s="23" t="s">
        <v>3</v>
      </c>
      <c r="B42" s="22">
        <v>6080</v>
      </c>
      <c r="C42" s="21">
        <f t="shared" si="18"/>
        <v>9.507873707914366E-2</v>
      </c>
      <c r="D42" s="22">
        <v>316</v>
      </c>
      <c r="E42" s="21">
        <f t="shared" si="19"/>
        <v>9.446935724962631E-2</v>
      </c>
      <c r="F42" s="22">
        <v>378</v>
      </c>
      <c r="G42" s="21">
        <f t="shared" si="20"/>
        <v>0.12967409948542025</v>
      </c>
      <c r="H42" s="22">
        <v>378</v>
      </c>
      <c r="I42" s="21">
        <f t="shared" si="21"/>
        <v>8.4544844553791104E-2</v>
      </c>
      <c r="J42" s="20">
        <v>1331</v>
      </c>
      <c r="K42" s="19">
        <f t="shared" si="22"/>
        <v>0.10391942535915052</v>
      </c>
      <c r="L42" s="18">
        <f t="shared" si="23"/>
        <v>8483</v>
      </c>
      <c r="M42" s="17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30" s="9" customFormat="1" ht="15.75" thickBot="1">
      <c r="A43" s="16" t="s">
        <v>2</v>
      </c>
      <c r="B43" s="14">
        <f t="shared" ref="B43:L43" si="24">SUM(B34:B42)</f>
        <v>63947</v>
      </c>
      <c r="C43" s="13">
        <f t="shared" si="24"/>
        <v>1</v>
      </c>
      <c r="D43" s="14">
        <f t="shared" si="24"/>
        <v>3345</v>
      </c>
      <c r="E43" s="13">
        <f t="shared" si="24"/>
        <v>0.99999999999999989</v>
      </c>
      <c r="F43" s="14">
        <f t="shared" si="24"/>
        <v>2915</v>
      </c>
      <c r="G43" s="13">
        <f t="shared" si="24"/>
        <v>1</v>
      </c>
      <c r="H43" s="14">
        <f t="shared" si="24"/>
        <v>4471</v>
      </c>
      <c r="I43" s="15">
        <f t="shared" si="24"/>
        <v>1</v>
      </c>
      <c r="J43" s="14">
        <f t="shared" si="24"/>
        <v>12808</v>
      </c>
      <c r="K43" s="13">
        <f t="shared" si="24"/>
        <v>1</v>
      </c>
      <c r="L43" s="12">
        <f t="shared" si="24"/>
        <v>87486</v>
      </c>
      <c r="M43" s="10"/>
      <c r="N43" s="10"/>
      <c r="O43" s="10"/>
      <c r="P43" s="10"/>
      <c r="Q43" s="10"/>
      <c r="R43" s="11"/>
      <c r="S43" s="10"/>
      <c r="T43" s="10"/>
      <c r="U43" s="10"/>
      <c r="V43" s="10"/>
      <c r="W43" s="10"/>
      <c r="X43" s="10"/>
      <c r="Y43" s="10"/>
      <c r="Z43" s="10"/>
      <c r="AA43" s="10"/>
    </row>
    <row r="44" spans="1:30" s="4" customFormat="1">
      <c r="A44" s="8"/>
      <c r="B44" s="6"/>
      <c r="C44" s="7"/>
      <c r="D44" s="7"/>
      <c r="E44" s="7"/>
      <c r="F44" s="7"/>
      <c r="G44" s="6"/>
      <c r="H44" s="7"/>
      <c r="I44" s="7"/>
      <c r="J44" s="7"/>
      <c r="K44" s="7"/>
      <c r="L44" s="6"/>
      <c r="M44" s="7"/>
      <c r="N44" s="7"/>
      <c r="O44" s="7"/>
      <c r="P44" s="7"/>
      <c r="Q44" s="6"/>
      <c r="R44" s="7"/>
      <c r="S44" s="7"/>
      <c r="T44" s="7"/>
      <c r="U44" s="7"/>
      <c r="V44" s="6"/>
      <c r="W44" s="7"/>
      <c r="X44" s="7"/>
      <c r="Y44" s="7"/>
      <c r="Z44" s="7"/>
      <c r="AA44" s="6"/>
      <c r="AB44" s="5"/>
      <c r="AC44" s="5"/>
      <c r="AD44" s="5"/>
    </row>
    <row r="45" spans="1:30">
      <c r="A45" s="3" t="s">
        <v>1</v>
      </c>
    </row>
    <row r="46" spans="1:30">
      <c r="A46" s="3" t="s">
        <v>0</v>
      </c>
    </row>
  </sheetData>
  <mergeCells count="13">
    <mergeCell ref="A22:AA22"/>
    <mergeCell ref="A14:AA14"/>
    <mergeCell ref="B32:C32"/>
    <mergeCell ref="D32:E32"/>
    <mergeCell ref="F32:G32"/>
    <mergeCell ref="H32:I32"/>
    <mergeCell ref="J32:K32"/>
    <mergeCell ref="A6:AA6"/>
    <mergeCell ref="B4:F4"/>
    <mergeCell ref="G4:K4"/>
    <mergeCell ref="L4:P4"/>
    <mergeCell ref="Q4:U4"/>
    <mergeCell ref="V4:Z4"/>
  </mergeCells>
  <pageMargins left="0.7" right="0.7" top="0.75" bottom="0.75" header="0.3" footer="0.3"/>
  <pageSetup scale="92" fitToHeight="3" orientation="landscape" r:id="rId1"/>
  <headerFooter>
    <oddFooter>&amp;LNOTE: Tables include only first-lien loans for owner-occupied homes. The data exclude  junior-lien loans, all loans for multi-family properties, and all loans for non-owner-occupied homes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4</vt:lpstr>
      <vt:lpstr>'Report 4'!Print_Area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a1axm01</dc:creator>
  <cp:lastModifiedBy>A1AXM01</cp:lastModifiedBy>
  <dcterms:created xsi:type="dcterms:W3CDTF">2011-08-11T17:35:27Z</dcterms:created>
  <dcterms:modified xsi:type="dcterms:W3CDTF">2011-11-30T18:39:15Z</dcterms:modified>
</cp:coreProperties>
</file>