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465" yWindow="-60" windowWidth="19020" windowHeight="9840" tabRatio="678"/>
  </bookViews>
  <sheets>
    <sheet name="2006-2014" sheetId="16" r:id="rId1"/>
  </sheets>
  <calcPr calcId="145621"/>
</workbook>
</file>

<file path=xl/calcChain.xml><?xml version="1.0" encoding="utf-8"?>
<calcChain xmlns="http://schemas.openxmlformats.org/spreadsheetml/2006/main">
  <c r="AB29" i="16" l="1"/>
  <c r="AB28" i="16" l="1"/>
  <c r="AB27" i="16"/>
  <c r="AB26" i="16"/>
  <c r="AB25" i="16"/>
  <c r="AB24" i="16"/>
  <c r="AB23" i="16"/>
  <c r="AB20" i="16"/>
  <c r="AB19" i="16"/>
  <c r="AB18" i="16"/>
  <c r="AB17" i="16"/>
  <c r="AB16" i="16"/>
  <c r="AB15" i="16"/>
  <c r="AB14" i="16"/>
  <c r="AB11" i="16"/>
  <c r="AB10" i="16"/>
  <c r="AB9" i="16"/>
  <c r="AB8" i="16"/>
  <c r="AB7" i="16"/>
  <c r="AB6" i="16"/>
  <c r="AB5" i="16"/>
  <c r="S29" i="16"/>
  <c r="S20" i="16"/>
  <c r="J29" i="16"/>
  <c r="J20" i="16"/>
  <c r="S11" i="16"/>
  <c r="J11" i="16"/>
</calcChain>
</file>

<file path=xl/sharedStrings.xml><?xml version="1.0" encoding="utf-8"?>
<sst xmlns="http://schemas.openxmlformats.org/spreadsheetml/2006/main" count="30" uniqueCount="18">
  <si>
    <t>CT</t>
  </si>
  <si>
    <t>ME</t>
  </si>
  <si>
    <t>MA</t>
  </si>
  <si>
    <t>NH</t>
  </si>
  <si>
    <t>RI</t>
  </si>
  <si>
    <t>VT</t>
  </si>
  <si>
    <t>Total</t>
  </si>
  <si>
    <t>Home Purchase</t>
  </si>
  <si>
    <t>Applications</t>
  </si>
  <si>
    <t>Originations</t>
  </si>
  <si>
    <t>All loans</t>
  </si>
  <si>
    <t>Refinance</t>
  </si>
  <si>
    <t>Denial Rates</t>
  </si>
  <si>
    <t>Total Purchase</t>
  </si>
  <si>
    <t>Total Refinance</t>
  </si>
  <si>
    <t>NOTE: Tables include only first-lien loans for owner-occupied homes. The data exclude  junior-lien loans, all loans for multi-family properties, and all loans for non-owner-occupied homes.</t>
  </si>
  <si>
    <t>Source: 2014 HMDA data compiled by the Federal Reserve Bank of Boston</t>
  </si>
  <si>
    <t>New England Home Mortgage Loans by State and Loan Purpose: Applications, Originations and Denial rates, 2006-2014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</si>
</sst>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/>
    <xf numFmtId="3" fontId="0" fillId="0" borderId="0" xfId="0" applyNumberFormat="1" applyFill="1" applyBorder="1"/>
    <xf numFmtId="0" fontId="2" fillId="0" borderId="1" xfId="0" applyFont="1" applyBorder="1"/>
    <xf numFmtId="3" fontId="0" fillId="0" borderId="5" xfId="0" applyNumberFormat="1" applyFill="1" applyBorder="1"/>
    <xf numFmtId="0" fontId="4" fillId="0" borderId="0" xfId="0" applyFont="1" applyBorder="1" applyAlignment="1"/>
    <xf numFmtId="0" fontId="0" fillId="0" borderId="0" xfId="0" applyBorder="1"/>
    <xf numFmtId="0" fontId="2" fillId="0" borderId="0" xfId="0" applyFont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/>
    <xf numFmtId="164" fontId="0" fillId="0" borderId="0" xfId="1" applyNumberFormat="1" applyFont="1" applyFill="1" applyBorder="1"/>
    <xf numFmtId="0" fontId="2" fillId="0" borderId="7" xfId="0" applyFont="1" applyFill="1" applyBorder="1"/>
    <xf numFmtId="0" fontId="2" fillId="0" borderId="5" xfId="0" applyFont="1" applyFill="1" applyBorder="1"/>
    <xf numFmtId="0" fontId="3" fillId="0" borderId="7" xfId="0" applyFont="1" applyFill="1" applyBorder="1" applyAlignment="1">
      <alignment horizontal="left"/>
    </xf>
    <xf numFmtId="3" fontId="0" fillId="0" borderId="7" xfId="0" applyNumberFormat="1" applyFill="1" applyBorder="1"/>
    <xf numFmtId="3" fontId="3" fillId="0" borderId="7" xfId="0" applyNumberFormat="1" applyFont="1" applyFill="1" applyBorder="1"/>
    <xf numFmtId="0" fontId="4" fillId="3" borderId="0" xfId="0" applyFont="1" applyFill="1" applyBorder="1" applyAlignment="1"/>
    <xf numFmtId="0" fontId="0" fillId="3" borderId="0" xfId="0" applyFill="1" applyBorder="1"/>
    <xf numFmtId="0" fontId="3" fillId="3" borderId="7" xfId="0" applyFont="1" applyFill="1" applyBorder="1" applyAlignment="1">
      <alignment horizontal="left"/>
    </xf>
    <xf numFmtId="3" fontId="3" fillId="3" borderId="7" xfId="0" applyNumberFormat="1" applyFont="1" applyFill="1" applyBorder="1"/>
    <xf numFmtId="3" fontId="3" fillId="3" borderId="0" xfId="0" applyNumberFormat="1" applyFont="1" applyFill="1" applyBorder="1"/>
    <xf numFmtId="3" fontId="7" fillId="3" borderId="0" xfId="0" applyNumberFormat="1" applyFont="1" applyFill="1" applyBorder="1"/>
    <xf numFmtId="3" fontId="0" fillId="3" borderId="5" xfId="0" applyNumberFormat="1" applyFill="1" applyBorder="1"/>
    <xf numFmtId="3" fontId="0" fillId="3" borderId="7" xfId="0" applyNumberFormat="1" applyFill="1" applyBorder="1"/>
    <xf numFmtId="3" fontId="0" fillId="3" borderId="0" xfId="0" applyNumberFormat="1" applyFill="1" applyBorder="1"/>
    <xf numFmtId="164" fontId="0" fillId="3" borderId="0" xfId="1" applyNumberFormat="1" applyFont="1" applyFill="1" applyBorder="1"/>
    <xf numFmtId="0" fontId="4" fillId="3" borderId="8" xfId="0" applyFont="1" applyFill="1" applyBorder="1" applyAlignment="1">
      <alignment horizontal="left" wrapText="1"/>
    </xf>
    <xf numFmtId="3" fontId="4" fillId="3" borderId="8" xfId="0" applyNumberFormat="1" applyFont="1" applyFill="1" applyBorder="1"/>
    <xf numFmtId="3" fontId="4" fillId="3" borderId="4" xfId="0" applyNumberFormat="1" applyFont="1" applyFill="1" applyBorder="1"/>
    <xf numFmtId="3" fontId="6" fillId="3" borderId="4" xfId="0" applyNumberFormat="1" applyFont="1" applyFill="1" applyBorder="1"/>
    <xf numFmtId="3" fontId="2" fillId="3" borderId="6" xfId="0" applyNumberFormat="1" applyFont="1" applyFill="1" applyBorder="1"/>
    <xf numFmtId="3" fontId="5" fillId="3" borderId="8" xfId="0" applyNumberFormat="1" applyFont="1" applyFill="1" applyBorder="1"/>
    <xf numFmtId="3" fontId="5" fillId="3" borderId="4" xfId="0" applyNumberFormat="1" applyFont="1" applyFill="1" applyBorder="1"/>
    <xf numFmtId="164" fontId="5" fillId="3" borderId="4" xfId="1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3" borderId="4" xfId="0" applyNumberFormat="1" applyFont="1" applyFill="1" applyBorder="1"/>
    <xf numFmtId="164" fontId="0" fillId="3" borderId="0" xfId="0" applyNumberFormat="1" applyFill="1" applyBorder="1"/>
    <xf numFmtId="164" fontId="0" fillId="0" borderId="0" xfId="0" applyNumberFormat="1" applyBorder="1"/>
    <xf numFmtId="164" fontId="2" fillId="3" borderId="4" xfId="0" applyNumberFormat="1" applyFont="1" applyFill="1" applyBorder="1"/>
    <xf numFmtId="0" fontId="0" fillId="3" borderId="2" xfId="0" applyFill="1" applyBorder="1"/>
    <xf numFmtId="0" fontId="0" fillId="3" borderId="5" xfId="0" applyFill="1" applyBorder="1"/>
    <xf numFmtId="9" fontId="0" fillId="0" borderId="0" xfId="1" applyFont="1" applyBorder="1"/>
    <xf numFmtId="9" fontId="2" fillId="2" borderId="3" xfId="1" applyFont="1" applyFill="1" applyBorder="1" applyAlignment="1">
      <alignment horizontal="center"/>
    </xf>
    <xf numFmtId="1" fontId="2" fillId="0" borderId="5" xfId="2" applyNumberFormat="1" applyFont="1" applyFill="1" applyBorder="1"/>
    <xf numFmtId="164" fontId="0" fillId="3" borderId="5" xfId="1" applyNumberFormat="1" applyFont="1" applyFill="1" applyBorder="1"/>
    <xf numFmtId="164" fontId="0" fillId="0" borderId="5" xfId="1" applyNumberFormat="1" applyFont="1" applyFill="1" applyBorder="1"/>
    <xf numFmtId="164" fontId="2" fillId="3" borderId="6" xfId="1" applyNumberFormat="1" applyFont="1" applyFill="1" applyBorder="1"/>
    <xf numFmtId="164" fontId="2" fillId="2" borderId="3" xfId="1" applyNumberFormat="1" applyFont="1" applyFill="1" applyBorder="1" applyAlignment="1">
      <alignment horizontal="center"/>
    </xf>
    <xf numFmtId="164" fontId="2" fillId="3" borderId="4" xfId="1" applyNumberFormat="1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J34" sqref="J34"/>
    </sheetView>
  </sheetViews>
  <sheetFormatPr defaultRowHeight="15" x14ac:dyDescent="0.25"/>
  <cols>
    <col min="1" max="1" width="13.7109375" style="6" customWidth="1"/>
    <col min="2" max="7" width="8.140625" style="6" customWidth="1"/>
    <col min="8" max="8" width="9.140625" style="6" bestFit="1" customWidth="1"/>
    <col min="9" max="27" width="8.140625" style="6" customWidth="1"/>
    <col min="28" max="28" width="8.140625" style="43" customWidth="1"/>
    <col min="29" max="29" width="8.140625" style="6" customWidth="1"/>
    <col min="30" max="16384" width="9.140625" style="6"/>
  </cols>
  <sheetData>
    <row r="1" spans="1:28" ht="15.75" thickBot="1" x14ac:dyDescent="0.3">
      <c r="A1" s="5" t="s">
        <v>17</v>
      </c>
    </row>
    <row r="2" spans="1:28" s="7" customFormat="1" ht="15.75" thickBot="1" x14ac:dyDescent="0.3">
      <c r="A2" s="3"/>
      <c r="B2" s="56" t="s">
        <v>8</v>
      </c>
      <c r="C2" s="57"/>
      <c r="D2" s="57"/>
      <c r="E2" s="57"/>
      <c r="F2" s="57"/>
      <c r="G2" s="57"/>
      <c r="H2" s="57"/>
      <c r="I2" s="57"/>
      <c r="J2" s="52"/>
      <c r="K2" s="57" t="s">
        <v>9</v>
      </c>
      <c r="L2" s="57"/>
      <c r="M2" s="57"/>
      <c r="N2" s="57"/>
      <c r="O2" s="57"/>
      <c r="P2" s="57"/>
      <c r="Q2" s="57"/>
      <c r="R2" s="57"/>
      <c r="S2" s="58"/>
      <c r="T2" s="56" t="s">
        <v>12</v>
      </c>
      <c r="U2" s="57"/>
      <c r="V2" s="57"/>
      <c r="W2" s="57"/>
      <c r="X2" s="57"/>
      <c r="Y2" s="57"/>
      <c r="Z2" s="57"/>
      <c r="AA2" s="57"/>
      <c r="AB2" s="58"/>
    </row>
    <row r="3" spans="1:28" x14ac:dyDescent="0.25">
      <c r="A3" s="34" t="s">
        <v>10</v>
      </c>
      <c r="B3" s="60"/>
      <c r="C3" s="59"/>
      <c r="D3" s="59"/>
      <c r="E3" s="59"/>
      <c r="F3" s="59"/>
      <c r="G3" s="59"/>
      <c r="H3" s="35"/>
      <c r="I3" s="35"/>
      <c r="J3" s="54"/>
      <c r="K3" s="60"/>
      <c r="L3" s="59"/>
      <c r="M3" s="59"/>
      <c r="N3" s="59"/>
      <c r="O3" s="59"/>
      <c r="P3" s="59"/>
      <c r="Q3" s="35"/>
      <c r="R3" s="53"/>
      <c r="S3" s="36"/>
      <c r="T3" s="59"/>
      <c r="U3" s="59"/>
      <c r="V3" s="59"/>
      <c r="W3" s="59"/>
      <c r="X3" s="59"/>
      <c r="Y3" s="59"/>
      <c r="Z3" s="35"/>
      <c r="AA3" s="53"/>
      <c r="AB3" s="44"/>
    </row>
    <row r="4" spans="1:28" x14ac:dyDescent="0.25">
      <c r="A4" s="11"/>
      <c r="B4" s="11">
        <v>2006</v>
      </c>
      <c r="C4" s="1">
        <v>2007</v>
      </c>
      <c r="D4" s="1">
        <v>2008</v>
      </c>
      <c r="E4" s="1">
        <v>2009</v>
      </c>
      <c r="F4" s="1">
        <v>2010</v>
      </c>
      <c r="G4" s="1">
        <v>2011</v>
      </c>
      <c r="H4" s="1">
        <v>2012</v>
      </c>
      <c r="I4" s="1">
        <v>2013</v>
      </c>
      <c r="J4" s="1">
        <v>2014</v>
      </c>
      <c r="K4" s="11">
        <v>2006</v>
      </c>
      <c r="L4" s="1">
        <v>2007</v>
      </c>
      <c r="M4" s="1">
        <v>2008</v>
      </c>
      <c r="N4" s="1">
        <v>2009</v>
      </c>
      <c r="O4" s="1">
        <v>2010</v>
      </c>
      <c r="P4" s="1">
        <v>2011</v>
      </c>
      <c r="Q4" s="1">
        <v>2012</v>
      </c>
      <c r="R4" s="1">
        <v>2013</v>
      </c>
      <c r="S4" s="12">
        <v>2014</v>
      </c>
      <c r="T4" s="1">
        <v>2006</v>
      </c>
      <c r="U4" s="1">
        <v>2007</v>
      </c>
      <c r="V4" s="1">
        <v>2008</v>
      </c>
      <c r="W4" s="1">
        <v>2009</v>
      </c>
      <c r="X4" s="7">
        <v>2010</v>
      </c>
      <c r="Y4" s="1">
        <v>2011</v>
      </c>
      <c r="Z4" s="1">
        <v>2012</v>
      </c>
      <c r="AA4" s="1">
        <v>2013</v>
      </c>
      <c r="AB4" s="45">
        <v>2013</v>
      </c>
    </row>
    <row r="5" spans="1:28" x14ac:dyDescent="0.25">
      <c r="A5" s="18" t="s">
        <v>0</v>
      </c>
      <c r="B5" s="19">
        <v>212416</v>
      </c>
      <c r="C5" s="20">
        <v>174386</v>
      </c>
      <c r="D5" s="21">
        <v>128469</v>
      </c>
      <c r="E5" s="20">
        <v>167125</v>
      </c>
      <c r="F5" s="20">
        <v>149666</v>
      </c>
      <c r="G5" s="24">
        <v>126719</v>
      </c>
      <c r="H5" s="24">
        <v>160082</v>
      </c>
      <c r="I5" s="24">
        <v>135667</v>
      </c>
      <c r="J5" s="24">
        <v>80336</v>
      </c>
      <c r="K5" s="23">
        <v>108967</v>
      </c>
      <c r="L5" s="24">
        <v>89414</v>
      </c>
      <c r="M5" s="24">
        <v>68878</v>
      </c>
      <c r="N5" s="24">
        <v>104442</v>
      </c>
      <c r="O5" s="20">
        <v>93901</v>
      </c>
      <c r="P5" s="24">
        <v>79047</v>
      </c>
      <c r="Q5" s="24">
        <v>105119</v>
      </c>
      <c r="R5" s="24">
        <v>87468</v>
      </c>
      <c r="S5" s="22">
        <v>48981</v>
      </c>
      <c r="T5" s="25">
        <v>0.21292652154263333</v>
      </c>
      <c r="U5" s="25">
        <v>0.24542681178534975</v>
      </c>
      <c r="V5" s="25">
        <v>0.24326491215779683</v>
      </c>
      <c r="W5" s="25">
        <v>0.17994315632011967</v>
      </c>
      <c r="X5" s="25">
        <v>0.168381596354549</v>
      </c>
      <c r="Y5" s="38">
        <v>0.163850724832109</v>
      </c>
      <c r="Z5" s="25">
        <v>0.15</v>
      </c>
      <c r="AA5" s="25">
        <v>0.161</v>
      </c>
      <c r="AB5" s="46">
        <f>15007/J5</f>
        <v>0.18680292770364471</v>
      </c>
    </row>
    <row r="6" spans="1:28" x14ac:dyDescent="0.25">
      <c r="A6" s="13" t="s">
        <v>1</v>
      </c>
      <c r="B6" s="15">
        <v>73756</v>
      </c>
      <c r="C6" s="8">
        <v>59580</v>
      </c>
      <c r="D6" s="9">
        <v>47213</v>
      </c>
      <c r="E6" s="8">
        <v>59799</v>
      </c>
      <c r="F6" s="8">
        <v>50928</v>
      </c>
      <c r="G6" s="2">
        <v>43615</v>
      </c>
      <c r="H6" s="2">
        <v>53608</v>
      </c>
      <c r="I6" s="2">
        <v>48246</v>
      </c>
      <c r="J6" s="2">
        <v>32636</v>
      </c>
      <c r="K6" s="14">
        <v>37372</v>
      </c>
      <c r="L6" s="2">
        <v>30041</v>
      </c>
      <c r="M6" s="2">
        <v>24514</v>
      </c>
      <c r="N6" s="2">
        <v>36946</v>
      </c>
      <c r="O6" s="8">
        <v>30389</v>
      </c>
      <c r="P6" s="2">
        <v>25501</v>
      </c>
      <c r="Q6" s="2">
        <v>33488</v>
      </c>
      <c r="R6" s="2">
        <v>29629</v>
      </c>
      <c r="S6" s="4">
        <v>19311</v>
      </c>
      <c r="T6" s="10">
        <v>0.24442757199414286</v>
      </c>
      <c r="U6" s="10">
        <v>0.26992279288351795</v>
      </c>
      <c r="V6" s="10">
        <v>0.26122042657742572</v>
      </c>
      <c r="W6" s="10">
        <v>0.20476931052358735</v>
      </c>
      <c r="X6" s="10">
        <v>0.20660540370719446</v>
      </c>
      <c r="Y6" s="39">
        <v>0.21022583973403647</v>
      </c>
      <c r="Z6" s="10">
        <v>0.19</v>
      </c>
      <c r="AA6" s="10">
        <v>0.20100000000000001</v>
      </c>
      <c r="AB6" s="47">
        <f>7200/J6</f>
        <v>0.22061527147934795</v>
      </c>
    </row>
    <row r="7" spans="1:28" x14ac:dyDescent="0.25">
      <c r="A7" s="18" t="s">
        <v>2</v>
      </c>
      <c r="B7" s="19">
        <v>361594</v>
      </c>
      <c r="C7" s="20">
        <v>284311</v>
      </c>
      <c r="D7" s="21">
        <v>216681</v>
      </c>
      <c r="E7" s="20">
        <v>339915</v>
      </c>
      <c r="F7" s="20">
        <v>313883</v>
      </c>
      <c r="G7" s="24">
        <v>264895</v>
      </c>
      <c r="H7" s="24">
        <v>355823</v>
      </c>
      <c r="I7" s="24">
        <v>270732</v>
      </c>
      <c r="J7" s="24">
        <v>161083</v>
      </c>
      <c r="K7" s="23">
        <v>190527</v>
      </c>
      <c r="L7" s="24">
        <v>149010</v>
      </c>
      <c r="M7" s="24">
        <v>127364</v>
      </c>
      <c r="N7" s="24">
        <v>229780</v>
      </c>
      <c r="O7" s="20">
        <v>212879</v>
      </c>
      <c r="P7" s="24">
        <v>178157</v>
      </c>
      <c r="Q7" s="24">
        <v>252730</v>
      </c>
      <c r="R7" s="24">
        <v>187129</v>
      </c>
      <c r="S7" s="22">
        <v>108085</v>
      </c>
      <c r="T7" s="25">
        <v>0.21834986199992257</v>
      </c>
      <c r="U7" s="25">
        <v>0.24341302306277282</v>
      </c>
      <c r="V7" s="25">
        <v>0.20248198965299219</v>
      </c>
      <c r="W7" s="25">
        <v>0.14444493476310255</v>
      </c>
      <c r="X7" s="25">
        <v>0.13675796395472198</v>
      </c>
      <c r="Y7" s="38">
        <v>0.13764321712376601</v>
      </c>
      <c r="Z7" s="25">
        <v>0.124</v>
      </c>
      <c r="AA7" s="25">
        <v>0.13800000000000001</v>
      </c>
      <c r="AB7" s="46">
        <f>24368/J7</f>
        <v>0.15127605023497204</v>
      </c>
    </row>
    <row r="8" spans="1:28" x14ac:dyDescent="0.25">
      <c r="A8" s="13" t="s">
        <v>3</v>
      </c>
      <c r="B8" s="15">
        <v>80626</v>
      </c>
      <c r="C8" s="8">
        <v>65979</v>
      </c>
      <c r="D8" s="9">
        <v>51427</v>
      </c>
      <c r="E8" s="8">
        <v>68470</v>
      </c>
      <c r="F8" s="8">
        <v>59889</v>
      </c>
      <c r="G8" s="2">
        <v>51070</v>
      </c>
      <c r="H8" s="2">
        <v>65971</v>
      </c>
      <c r="I8" s="2">
        <v>56605</v>
      </c>
      <c r="J8" s="2">
        <v>35889</v>
      </c>
      <c r="K8" s="14">
        <v>40345</v>
      </c>
      <c r="L8" s="2">
        <v>31640</v>
      </c>
      <c r="M8" s="2">
        <v>25786</v>
      </c>
      <c r="N8" s="2">
        <v>40561</v>
      </c>
      <c r="O8" s="8">
        <v>35835</v>
      </c>
      <c r="P8" s="2">
        <v>30529</v>
      </c>
      <c r="Q8" s="2">
        <v>42217</v>
      </c>
      <c r="R8" s="2">
        <v>35211</v>
      </c>
      <c r="S8" s="4">
        <v>21453</v>
      </c>
      <c r="T8" s="10">
        <v>0.22755686751172077</v>
      </c>
      <c r="U8" s="10">
        <v>0.2584913381530487</v>
      </c>
      <c r="V8" s="10">
        <v>0.26686370972446383</v>
      </c>
      <c r="W8" s="10">
        <v>0.20934715933985687</v>
      </c>
      <c r="X8" s="10">
        <v>0.19392542870977972</v>
      </c>
      <c r="Y8" s="39">
        <v>0.18719404738594086</v>
      </c>
      <c r="Z8" s="10">
        <v>0.16</v>
      </c>
      <c r="AA8" s="10">
        <v>0.17699999999999999</v>
      </c>
      <c r="AB8" s="47">
        <f>6992/J8</f>
        <v>0.19482292624481037</v>
      </c>
    </row>
    <row r="9" spans="1:28" x14ac:dyDescent="0.25">
      <c r="A9" s="18" t="s">
        <v>4</v>
      </c>
      <c r="B9" s="19">
        <v>67060</v>
      </c>
      <c r="C9" s="20">
        <v>51637</v>
      </c>
      <c r="D9" s="21">
        <v>34192</v>
      </c>
      <c r="E9" s="20">
        <v>46548</v>
      </c>
      <c r="F9" s="20">
        <v>39012</v>
      </c>
      <c r="G9" s="24">
        <v>33071</v>
      </c>
      <c r="H9" s="24">
        <v>43524</v>
      </c>
      <c r="I9" s="24">
        <v>36544</v>
      </c>
      <c r="J9" s="24">
        <v>21923</v>
      </c>
      <c r="K9" s="23">
        <v>33524</v>
      </c>
      <c r="L9" s="24">
        <v>24448</v>
      </c>
      <c r="M9" s="24">
        <v>18256</v>
      </c>
      <c r="N9" s="24">
        <v>29544</v>
      </c>
      <c r="O9" s="20">
        <v>24323</v>
      </c>
      <c r="P9" s="24">
        <v>20415</v>
      </c>
      <c r="Q9" s="24">
        <v>28918</v>
      </c>
      <c r="R9" s="24">
        <v>24446</v>
      </c>
      <c r="S9" s="22">
        <v>14032</v>
      </c>
      <c r="T9" s="25">
        <v>0.22209961228750372</v>
      </c>
      <c r="U9" s="25">
        <v>0.28417607529484673</v>
      </c>
      <c r="V9" s="25">
        <v>0.25397753860552175</v>
      </c>
      <c r="W9" s="25">
        <v>0.18166194036263641</v>
      </c>
      <c r="X9" s="25">
        <v>0.17461293960832563</v>
      </c>
      <c r="Y9" s="38">
        <v>0.16183363067339965</v>
      </c>
      <c r="Z9" s="25">
        <v>0.14599999999999999</v>
      </c>
      <c r="AA9" s="25">
        <v>0.159</v>
      </c>
      <c r="AB9" s="46">
        <f>3925/J9</f>
        <v>0.17903571591479267</v>
      </c>
    </row>
    <row r="10" spans="1:28" x14ac:dyDescent="0.25">
      <c r="A10" s="13" t="s">
        <v>5</v>
      </c>
      <c r="B10" s="15">
        <v>28814</v>
      </c>
      <c r="C10" s="8">
        <v>26383</v>
      </c>
      <c r="D10" s="9">
        <v>21529</v>
      </c>
      <c r="E10" s="8">
        <v>31510</v>
      </c>
      <c r="F10" s="8">
        <v>23940</v>
      </c>
      <c r="G10" s="2">
        <v>21376</v>
      </c>
      <c r="H10" s="2">
        <v>26520</v>
      </c>
      <c r="I10" s="2">
        <v>22404</v>
      </c>
      <c r="J10" s="2">
        <v>13712</v>
      </c>
      <c r="K10" s="14">
        <v>15265</v>
      </c>
      <c r="L10" s="2">
        <v>13970</v>
      </c>
      <c r="M10" s="2">
        <v>12485</v>
      </c>
      <c r="N10" s="2">
        <v>21380</v>
      </c>
      <c r="O10" s="8">
        <v>15979</v>
      </c>
      <c r="P10" s="2">
        <v>13807</v>
      </c>
      <c r="Q10" s="2">
        <v>18296</v>
      </c>
      <c r="R10" s="2">
        <v>14762</v>
      </c>
      <c r="S10" s="4">
        <v>8560</v>
      </c>
      <c r="T10" s="10">
        <v>0.23127646283056846</v>
      </c>
      <c r="U10" s="10">
        <v>0.22412159345032787</v>
      </c>
      <c r="V10" s="10">
        <v>0.21041386037437876</v>
      </c>
      <c r="W10" s="10">
        <v>0.16312281815296731</v>
      </c>
      <c r="X10" s="10">
        <v>0.17084377610693399</v>
      </c>
      <c r="Y10" s="39">
        <v>0.16729041916167664</v>
      </c>
      <c r="Z10" s="10">
        <v>0.14699999999999999</v>
      </c>
      <c r="AA10" s="10">
        <v>0.16200000000000001</v>
      </c>
      <c r="AB10" s="47">
        <f>2816/J10</f>
        <v>0.20536756126021002</v>
      </c>
    </row>
    <row r="11" spans="1:28" ht="15.75" thickBot="1" x14ac:dyDescent="0.3">
      <c r="A11" s="26" t="s">
        <v>6</v>
      </c>
      <c r="B11" s="27">
        <v>824266</v>
      </c>
      <c r="C11" s="28">
        <v>662276</v>
      </c>
      <c r="D11" s="29">
        <v>499511</v>
      </c>
      <c r="E11" s="28">
        <v>713367</v>
      </c>
      <c r="F11" s="28">
        <v>637318</v>
      </c>
      <c r="G11" s="37">
        <v>540746</v>
      </c>
      <c r="H11" s="37">
        <v>705528</v>
      </c>
      <c r="I11" s="37">
        <v>570198</v>
      </c>
      <c r="J11" s="37">
        <f>SUM(J5:J10)</f>
        <v>345579</v>
      </c>
      <c r="K11" s="31">
        <v>426000</v>
      </c>
      <c r="L11" s="32">
        <v>338523</v>
      </c>
      <c r="M11" s="32">
        <v>277283</v>
      </c>
      <c r="N11" s="32">
        <v>462653</v>
      </c>
      <c r="O11" s="28">
        <v>413306</v>
      </c>
      <c r="P11" s="37">
        <v>347456</v>
      </c>
      <c r="Q11" s="37">
        <v>480768</v>
      </c>
      <c r="R11" s="37">
        <v>378645</v>
      </c>
      <c r="S11" s="30">
        <f>SUM(S5:S10)</f>
        <v>220422</v>
      </c>
      <c r="T11" s="33">
        <v>0.22094323919705533</v>
      </c>
      <c r="U11" s="33">
        <v>0.25024008117461605</v>
      </c>
      <c r="V11" s="33">
        <v>0.22901797958403319</v>
      </c>
      <c r="W11" s="33">
        <v>0.16730098252372202</v>
      </c>
      <c r="X11" s="33">
        <v>0.15873551351130832</v>
      </c>
      <c r="Y11" s="40">
        <v>0.15697018563244111</v>
      </c>
      <c r="Z11" s="50">
        <v>0.14000000000000001</v>
      </c>
      <c r="AA11" s="50">
        <v>0.155</v>
      </c>
      <c r="AB11" s="48">
        <f>60308/J11</f>
        <v>0.17451291889842843</v>
      </c>
    </row>
    <row r="12" spans="1:28" x14ac:dyDescent="0.25">
      <c r="A12" s="16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2"/>
      <c r="T12" s="17"/>
      <c r="U12" s="17"/>
      <c r="V12" s="17"/>
      <c r="W12" s="17"/>
      <c r="X12" s="17"/>
      <c r="Y12" s="41"/>
      <c r="Z12" s="25"/>
      <c r="AA12" s="25"/>
      <c r="AB12" s="46"/>
    </row>
    <row r="13" spans="1:28" s="7" customFormat="1" x14ac:dyDescent="0.25">
      <c r="A13" s="11"/>
      <c r="B13" s="11">
        <v>2006</v>
      </c>
      <c r="C13" s="1">
        <v>2007</v>
      </c>
      <c r="D13" s="1">
        <v>2008</v>
      </c>
      <c r="E13" s="1">
        <v>2009</v>
      </c>
      <c r="F13" s="1">
        <v>2010</v>
      </c>
      <c r="G13" s="1">
        <v>2011</v>
      </c>
      <c r="H13" s="1">
        <v>2012</v>
      </c>
      <c r="I13" s="1">
        <v>2013</v>
      </c>
      <c r="J13" s="1">
        <v>2014</v>
      </c>
      <c r="K13" s="11">
        <v>2006</v>
      </c>
      <c r="L13" s="1">
        <v>2007</v>
      </c>
      <c r="M13" s="1">
        <v>2008</v>
      </c>
      <c r="N13" s="1">
        <v>2009</v>
      </c>
      <c r="O13" s="1">
        <v>2010</v>
      </c>
      <c r="P13" s="1">
        <v>2011</v>
      </c>
      <c r="Q13" s="1">
        <v>2012</v>
      </c>
      <c r="R13" s="1">
        <v>2013</v>
      </c>
      <c r="S13" s="12">
        <v>2014</v>
      </c>
      <c r="T13" s="1">
        <v>2006</v>
      </c>
      <c r="U13" s="1">
        <v>2007</v>
      </c>
      <c r="V13" s="1">
        <v>2008</v>
      </c>
      <c r="W13" s="1">
        <v>2009</v>
      </c>
      <c r="X13" s="7">
        <v>2010</v>
      </c>
      <c r="Y13" s="1">
        <v>2011</v>
      </c>
      <c r="Z13" s="1">
        <v>2012</v>
      </c>
      <c r="AA13" s="1">
        <v>2013</v>
      </c>
      <c r="AB13" s="12">
        <v>2014</v>
      </c>
    </row>
    <row r="14" spans="1:28" x14ac:dyDescent="0.25">
      <c r="A14" s="18" t="s">
        <v>0</v>
      </c>
      <c r="B14" s="19">
        <v>74590</v>
      </c>
      <c r="C14" s="20">
        <v>61258</v>
      </c>
      <c r="D14" s="21">
        <v>42509</v>
      </c>
      <c r="E14" s="20">
        <v>37617</v>
      </c>
      <c r="F14" s="20">
        <v>35043</v>
      </c>
      <c r="G14" s="24">
        <v>30608</v>
      </c>
      <c r="H14" s="24">
        <v>33801</v>
      </c>
      <c r="I14" s="24">
        <v>39328</v>
      </c>
      <c r="J14" s="24">
        <v>37401</v>
      </c>
      <c r="K14" s="23">
        <v>49916</v>
      </c>
      <c r="L14" s="24">
        <v>41219</v>
      </c>
      <c r="M14" s="24">
        <v>28919</v>
      </c>
      <c r="N14" s="24">
        <v>27078</v>
      </c>
      <c r="O14" s="20">
        <v>24832</v>
      </c>
      <c r="P14" s="24">
        <v>21541</v>
      </c>
      <c r="Q14" s="24">
        <v>24320</v>
      </c>
      <c r="R14" s="24">
        <v>28088</v>
      </c>
      <c r="S14" s="22">
        <v>27008</v>
      </c>
      <c r="T14" s="25">
        <v>0.14530097868346964</v>
      </c>
      <c r="U14" s="25">
        <v>0.14362205752718013</v>
      </c>
      <c r="V14" s="25">
        <v>0.13639464583970454</v>
      </c>
      <c r="W14" s="25">
        <v>0.11930775978945689</v>
      </c>
      <c r="X14" s="25">
        <v>0.12447564420854379</v>
      </c>
      <c r="Y14" s="38">
        <v>0.1222556194458965</v>
      </c>
      <c r="Z14" s="25">
        <v>0.11899999999999999</v>
      </c>
      <c r="AA14" s="25">
        <v>0.11600000000000001</v>
      </c>
      <c r="AB14" s="46">
        <f>4077/J14</f>
        <v>0.10900778054062725</v>
      </c>
    </row>
    <row r="15" spans="1:28" x14ac:dyDescent="0.25">
      <c r="A15" s="13" t="s">
        <v>1</v>
      </c>
      <c r="B15" s="15">
        <v>21670</v>
      </c>
      <c r="C15" s="8">
        <v>17345</v>
      </c>
      <c r="D15" s="9">
        <v>12895</v>
      </c>
      <c r="E15" s="8">
        <v>13116</v>
      </c>
      <c r="F15" s="8">
        <v>12178</v>
      </c>
      <c r="G15" s="2">
        <v>11112</v>
      </c>
      <c r="H15" s="2">
        <v>12305</v>
      </c>
      <c r="I15" s="2">
        <v>14404</v>
      </c>
      <c r="J15" s="2">
        <v>15284</v>
      </c>
      <c r="K15" s="14">
        <v>14660</v>
      </c>
      <c r="L15" s="2">
        <v>11265</v>
      </c>
      <c r="M15" s="2">
        <v>8192</v>
      </c>
      <c r="N15" s="2">
        <v>9215</v>
      </c>
      <c r="O15" s="8">
        <v>8238</v>
      </c>
      <c r="P15" s="2">
        <v>7552</v>
      </c>
      <c r="Q15" s="2">
        <v>8426</v>
      </c>
      <c r="R15" s="2">
        <v>9863</v>
      </c>
      <c r="S15" s="4">
        <v>10628</v>
      </c>
      <c r="T15" s="10">
        <v>0.16598984771573605</v>
      </c>
      <c r="U15" s="10">
        <v>0.18460651484577689</v>
      </c>
      <c r="V15" s="10">
        <v>0.18984102365257852</v>
      </c>
      <c r="W15" s="10">
        <v>0.15782250686184812</v>
      </c>
      <c r="X15" s="10">
        <v>0.165626539661685</v>
      </c>
      <c r="Y15" s="39">
        <v>0.16027717782577394</v>
      </c>
      <c r="Z15" s="10">
        <v>0.156</v>
      </c>
      <c r="AA15" s="10">
        <v>0.157</v>
      </c>
      <c r="AB15" s="47">
        <f>2249/J15</f>
        <v>0.14714734362732268</v>
      </c>
    </row>
    <row r="16" spans="1:28" x14ac:dyDescent="0.25">
      <c r="A16" s="18" t="s">
        <v>2</v>
      </c>
      <c r="B16" s="19">
        <v>111826</v>
      </c>
      <c r="C16" s="20">
        <v>91576</v>
      </c>
      <c r="D16" s="21">
        <v>76038</v>
      </c>
      <c r="E16" s="20">
        <v>72815</v>
      </c>
      <c r="F16" s="20">
        <v>66893</v>
      </c>
      <c r="G16" s="24">
        <v>61276</v>
      </c>
      <c r="H16" s="24">
        <v>70688</v>
      </c>
      <c r="I16" s="24">
        <v>80394</v>
      </c>
      <c r="J16" s="24">
        <v>79023</v>
      </c>
      <c r="K16" s="23">
        <v>76984</v>
      </c>
      <c r="L16" s="24">
        <v>62973</v>
      </c>
      <c r="M16" s="24">
        <v>51279</v>
      </c>
      <c r="N16" s="24">
        <v>51901</v>
      </c>
      <c r="O16" s="20">
        <v>47699</v>
      </c>
      <c r="P16" s="24">
        <v>44032</v>
      </c>
      <c r="Q16" s="24">
        <v>52280</v>
      </c>
      <c r="R16" s="24">
        <v>60129</v>
      </c>
      <c r="S16" s="22">
        <v>59960</v>
      </c>
      <c r="T16" s="25">
        <v>0.13839357573372918</v>
      </c>
      <c r="U16" s="25">
        <v>0.13578885297457849</v>
      </c>
      <c r="V16" s="25">
        <v>0.13435387569373208</v>
      </c>
      <c r="W16" s="25">
        <v>0.12136235665728215</v>
      </c>
      <c r="X16" s="25">
        <v>0.12672476940786032</v>
      </c>
      <c r="Y16" s="38">
        <v>0.11554278999934721</v>
      </c>
      <c r="Z16" s="25">
        <v>0.109</v>
      </c>
      <c r="AA16" s="25">
        <v>0.10100000000000001</v>
      </c>
      <c r="AB16" s="46">
        <f>7336/J16</f>
        <v>9.2833731951457166E-2</v>
      </c>
    </row>
    <row r="17" spans="1:28" x14ac:dyDescent="0.25">
      <c r="A17" s="13" t="s">
        <v>3</v>
      </c>
      <c r="B17" s="15">
        <v>25267</v>
      </c>
      <c r="C17" s="8">
        <v>19395</v>
      </c>
      <c r="D17" s="9">
        <v>14363</v>
      </c>
      <c r="E17" s="8">
        <v>13940</v>
      </c>
      <c r="F17" s="8">
        <v>13519</v>
      </c>
      <c r="G17" s="2">
        <v>12467</v>
      </c>
      <c r="H17" s="2">
        <v>14480</v>
      </c>
      <c r="I17" s="2">
        <v>16684</v>
      </c>
      <c r="J17" s="2">
        <v>17349</v>
      </c>
      <c r="K17" s="14">
        <v>16910</v>
      </c>
      <c r="L17" s="2">
        <v>12908</v>
      </c>
      <c r="M17" s="2">
        <v>9321</v>
      </c>
      <c r="N17" s="2">
        <v>9778</v>
      </c>
      <c r="O17" s="8">
        <v>9109</v>
      </c>
      <c r="P17" s="2">
        <v>8587</v>
      </c>
      <c r="Q17" s="2">
        <v>10163</v>
      </c>
      <c r="R17" s="2">
        <v>11617</v>
      </c>
      <c r="S17" s="4">
        <v>12169</v>
      </c>
      <c r="T17" s="10">
        <v>0.13764989907784858</v>
      </c>
      <c r="U17" s="10">
        <v>0.13462232534158289</v>
      </c>
      <c r="V17" s="10">
        <v>0.16062104017266587</v>
      </c>
      <c r="W17" s="10">
        <v>0.1449067431850789</v>
      </c>
      <c r="X17" s="10">
        <v>0.15600266291885495</v>
      </c>
      <c r="Y17" s="39">
        <v>0.15208149514718858</v>
      </c>
      <c r="Z17" s="10">
        <v>0.14499999999999999</v>
      </c>
      <c r="AA17" s="10">
        <v>0.14799999999999999</v>
      </c>
      <c r="AB17" s="47">
        <f>2400/J17</f>
        <v>0.1383365035448729</v>
      </c>
    </row>
    <row r="18" spans="1:28" x14ac:dyDescent="0.25">
      <c r="A18" s="18" t="s">
        <v>4</v>
      </c>
      <c r="B18" s="19">
        <v>18634</v>
      </c>
      <c r="C18" s="20">
        <v>14266</v>
      </c>
      <c r="D18" s="21">
        <v>10741</v>
      </c>
      <c r="E18" s="20">
        <v>10641</v>
      </c>
      <c r="F18" s="20">
        <v>9097</v>
      </c>
      <c r="G18" s="24">
        <v>8124</v>
      </c>
      <c r="H18" s="24">
        <v>9079</v>
      </c>
      <c r="I18" s="24">
        <v>10748</v>
      </c>
      <c r="J18" s="24">
        <v>10480</v>
      </c>
      <c r="K18" s="23">
        <v>12064</v>
      </c>
      <c r="L18" s="24">
        <v>9254</v>
      </c>
      <c r="M18" s="24">
        <v>6842</v>
      </c>
      <c r="N18" s="24">
        <v>7425</v>
      </c>
      <c r="O18" s="20">
        <v>6259</v>
      </c>
      <c r="P18" s="24">
        <v>5617</v>
      </c>
      <c r="Q18" s="24">
        <v>6411</v>
      </c>
      <c r="R18" s="24">
        <v>7895</v>
      </c>
      <c r="S18" s="22">
        <v>7740</v>
      </c>
      <c r="T18" s="25">
        <v>0.17135343994848126</v>
      </c>
      <c r="U18" s="25">
        <v>0.18134024954437122</v>
      </c>
      <c r="V18" s="25">
        <v>0.18136113955870031</v>
      </c>
      <c r="W18" s="25">
        <v>0.14444131190677567</v>
      </c>
      <c r="X18" s="25">
        <v>0.14565241288336814</v>
      </c>
      <c r="Y18" s="38">
        <v>0.12690792712949286</v>
      </c>
      <c r="Z18" s="25">
        <v>0.11700000000000001</v>
      </c>
      <c r="AA18" s="25">
        <v>0.12</v>
      </c>
      <c r="AB18" s="46">
        <f>1141/J18</f>
        <v>0.10887404580152672</v>
      </c>
    </row>
    <row r="19" spans="1:28" x14ac:dyDescent="0.25">
      <c r="A19" s="13" t="s">
        <v>5</v>
      </c>
      <c r="B19" s="15">
        <v>9044</v>
      </c>
      <c r="C19" s="8">
        <v>8020</v>
      </c>
      <c r="D19" s="9">
        <v>5943</v>
      </c>
      <c r="E19" s="8">
        <v>5579</v>
      </c>
      <c r="F19" s="8">
        <v>4937</v>
      </c>
      <c r="G19" s="2">
        <v>4797</v>
      </c>
      <c r="H19" s="2">
        <v>5302</v>
      </c>
      <c r="I19" s="2">
        <v>6223</v>
      </c>
      <c r="J19" s="2">
        <v>6024</v>
      </c>
      <c r="K19" s="14">
        <v>5993</v>
      </c>
      <c r="L19" s="2">
        <v>5204</v>
      </c>
      <c r="M19" s="2">
        <v>3947</v>
      </c>
      <c r="N19" s="2">
        <v>3884</v>
      </c>
      <c r="O19" s="8">
        <v>3520</v>
      </c>
      <c r="P19" s="2">
        <v>3356</v>
      </c>
      <c r="Q19" s="2">
        <v>3826</v>
      </c>
      <c r="R19" s="2">
        <v>4309</v>
      </c>
      <c r="S19" s="4">
        <v>4264</v>
      </c>
      <c r="T19" s="10">
        <v>0.15955329500221141</v>
      </c>
      <c r="U19" s="10">
        <v>0.1644638403990025</v>
      </c>
      <c r="V19" s="10">
        <v>0.14420326434460709</v>
      </c>
      <c r="W19" s="10">
        <v>0.15683814303638646</v>
      </c>
      <c r="X19" s="10">
        <v>0.1423941664978732</v>
      </c>
      <c r="Y19" s="39">
        <v>0.14342297269126539</v>
      </c>
      <c r="Z19" s="10">
        <v>0.13300000000000001</v>
      </c>
      <c r="AA19" s="10">
        <v>0.13600000000000001</v>
      </c>
      <c r="AB19" s="47">
        <f>803/J19</f>
        <v>0.13330013280212483</v>
      </c>
    </row>
    <row r="20" spans="1:28" s="7" customFormat="1" ht="18" customHeight="1" thickBot="1" x14ac:dyDescent="0.3">
      <c r="A20" s="26" t="s">
        <v>13</v>
      </c>
      <c r="B20" s="27">
        <v>261031</v>
      </c>
      <c r="C20" s="28">
        <v>211860</v>
      </c>
      <c r="D20" s="29">
        <v>162489</v>
      </c>
      <c r="E20" s="28">
        <v>153708</v>
      </c>
      <c r="F20" s="28">
        <v>141667</v>
      </c>
      <c r="G20" s="37">
        <v>128384</v>
      </c>
      <c r="H20" s="37">
        <v>145655</v>
      </c>
      <c r="I20" s="37">
        <v>167781</v>
      </c>
      <c r="J20" s="37">
        <f>SUM(J14:J19)</f>
        <v>165561</v>
      </c>
      <c r="K20" s="31">
        <v>176527</v>
      </c>
      <c r="L20" s="32">
        <v>142823</v>
      </c>
      <c r="M20" s="32">
        <v>108500</v>
      </c>
      <c r="N20" s="32">
        <v>109281</v>
      </c>
      <c r="O20" s="28">
        <v>99657</v>
      </c>
      <c r="P20" s="37">
        <v>90685</v>
      </c>
      <c r="Q20" s="37">
        <v>105426</v>
      </c>
      <c r="R20" s="37">
        <v>121901</v>
      </c>
      <c r="S20" s="30">
        <f>SUM(S14:S19)</f>
        <v>121769</v>
      </c>
      <c r="T20" s="33">
        <v>0.14567235309216148</v>
      </c>
      <c r="U20" s="33">
        <v>0.14609647880675919</v>
      </c>
      <c r="V20" s="33">
        <v>0.14508059007071247</v>
      </c>
      <c r="W20" s="33">
        <v>0.12899133421812789</v>
      </c>
      <c r="X20" s="33">
        <v>0.13406791984018862</v>
      </c>
      <c r="Y20" s="40">
        <v>0.12632415254237289</v>
      </c>
      <c r="Z20" s="50">
        <v>0.121</v>
      </c>
      <c r="AA20" s="50">
        <v>0.11600000000000001</v>
      </c>
      <c r="AB20" s="48">
        <f>18006/J20</f>
        <v>0.10875749723666805</v>
      </c>
    </row>
    <row r="21" spans="1:28" x14ac:dyDescent="0.25">
      <c r="A21" s="34" t="s">
        <v>11</v>
      </c>
      <c r="B21" s="60"/>
      <c r="C21" s="59"/>
      <c r="D21" s="59"/>
      <c r="E21" s="59"/>
      <c r="F21" s="59"/>
      <c r="G21" s="59"/>
      <c r="H21" s="35"/>
      <c r="I21" s="35"/>
      <c r="J21" s="53"/>
      <c r="K21" s="60"/>
      <c r="L21" s="59"/>
      <c r="M21" s="59"/>
      <c r="N21" s="59"/>
      <c r="O21" s="59"/>
      <c r="P21" s="59"/>
      <c r="Q21" s="35"/>
      <c r="R21" s="53"/>
      <c r="S21" s="36"/>
      <c r="T21" s="59"/>
      <c r="U21" s="59"/>
      <c r="V21" s="59"/>
      <c r="W21" s="59"/>
      <c r="X21" s="59"/>
      <c r="Y21" s="59"/>
      <c r="Z21" s="51"/>
      <c r="AA21" s="51"/>
      <c r="AB21" s="49"/>
    </row>
    <row r="22" spans="1:28" x14ac:dyDescent="0.25">
      <c r="A22" s="11"/>
      <c r="B22" s="11">
        <v>2006</v>
      </c>
      <c r="C22" s="1">
        <v>2007</v>
      </c>
      <c r="D22" s="1">
        <v>2008</v>
      </c>
      <c r="E22" s="1">
        <v>2009</v>
      </c>
      <c r="F22" s="1">
        <v>2010</v>
      </c>
      <c r="G22" s="1">
        <v>2011</v>
      </c>
      <c r="H22" s="1">
        <v>2012</v>
      </c>
      <c r="I22" s="1">
        <v>2013</v>
      </c>
      <c r="J22" s="1">
        <v>2014</v>
      </c>
      <c r="K22" s="11">
        <v>2006</v>
      </c>
      <c r="L22" s="1">
        <v>2007</v>
      </c>
      <c r="M22" s="1">
        <v>2008</v>
      </c>
      <c r="N22" s="1">
        <v>2009</v>
      </c>
      <c r="O22" s="1">
        <v>2010</v>
      </c>
      <c r="P22" s="1">
        <v>2011</v>
      </c>
      <c r="Q22" s="1">
        <v>2012</v>
      </c>
      <c r="R22" s="1">
        <v>2013</v>
      </c>
      <c r="S22" s="12">
        <v>2014</v>
      </c>
      <c r="T22" s="1">
        <v>2006</v>
      </c>
      <c r="U22" s="1">
        <v>2007</v>
      </c>
      <c r="V22" s="1">
        <v>2008</v>
      </c>
      <c r="W22" s="1">
        <v>2009</v>
      </c>
      <c r="X22" s="7">
        <v>2010</v>
      </c>
      <c r="Y22" s="1">
        <v>2011</v>
      </c>
      <c r="Z22" s="1">
        <v>2012</v>
      </c>
      <c r="AA22" s="1">
        <v>2013</v>
      </c>
      <c r="AB22" s="12">
        <v>2014</v>
      </c>
    </row>
    <row r="23" spans="1:28" x14ac:dyDescent="0.25">
      <c r="A23" s="18" t="s">
        <v>0</v>
      </c>
      <c r="B23" s="19">
        <v>127965</v>
      </c>
      <c r="C23" s="20">
        <v>104889</v>
      </c>
      <c r="D23" s="21">
        <v>80308</v>
      </c>
      <c r="E23" s="20">
        <v>124501</v>
      </c>
      <c r="F23" s="20">
        <v>110346</v>
      </c>
      <c r="G23" s="24">
        <v>91832</v>
      </c>
      <c r="H23" s="24">
        <v>121651</v>
      </c>
      <c r="I23" s="24">
        <v>92165</v>
      </c>
      <c r="J23" s="24">
        <v>39885</v>
      </c>
      <c r="K23" s="23">
        <v>53607</v>
      </c>
      <c r="L23" s="24">
        <v>43887</v>
      </c>
      <c r="M23" s="24">
        <v>36829</v>
      </c>
      <c r="N23" s="24">
        <v>74127</v>
      </c>
      <c r="O23" s="20">
        <v>66234</v>
      </c>
      <c r="P23" s="24">
        <v>54695</v>
      </c>
      <c r="Q23" s="24">
        <v>77557</v>
      </c>
      <c r="R23" s="24">
        <v>56507</v>
      </c>
      <c r="S23" s="22">
        <v>20169</v>
      </c>
      <c r="T23" s="25">
        <v>0.24891962646036025</v>
      </c>
      <c r="U23" s="25">
        <v>0.30225285778298966</v>
      </c>
      <c r="V23" s="25">
        <v>0.29921053942322062</v>
      </c>
      <c r="W23" s="25">
        <v>0.19797431345932964</v>
      </c>
      <c r="X23" s="25">
        <v>0.18227212585866276</v>
      </c>
      <c r="Y23" s="38">
        <v>0.17768316055405523</v>
      </c>
      <c r="Z23" s="25">
        <v>0.158</v>
      </c>
      <c r="AA23" s="25">
        <v>0.18</v>
      </c>
      <c r="AB23" s="46">
        <f>10297/J23</f>
        <v>0.258167230788517</v>
      </c>
    </row>
    <row r="24" spans="1:28" x14ac:dyDescent="0.25">
      <c r="A24" s="13" t="s">
        <v>1</v>
      </c>
      <c r="B24" s="15">
        <v>47476</v>
      </c>
      <c r="C24" s="8">
        <v>37909</v>
      </c>
      <c r="D24" s="9">
        <v>30944</v>
      </c>
      <c r="E24" s="8">
        <v>43533</v>
      </c>
      <c r="F24" s="8">
        <v>36248</v>
      </c>
      <c r="G24" s="2">
        <v>30542</v>
      </c>
      <c r="H24" s="2">
        <v>38894</v>
      </c>
      <c r="I24" s="2">
        <v>31331</v>
      </c>
      <c r="J24" s="2">
        <v>15492</v>
      </c>
      <c r="K24" s="14">
        <v>20211</v>
      </c>
      <c r="L24" s="2">
        <v>16341</v>
      </c>
      <c r="M24" s="2">
        <v>14317</v>
      </c>
      <c r="N24" s="2">
        <v>25584</v>
      </c>
      <c r="O24" s="8">
        <v>20457</v>
      </c>
      <c r="P24" s="2">
        <v>16679</v>
      </c>
      <c r="Q24" s="2">
        <v>23475</v>
      </c>
      <c r="R24" s="2">
        <v>18088</v>
      </c>
      <c r="S24" s="4">
        <v>7663</v>
      </c>
      <c r="T24" s="10">
        <v>0.27607633330524894</v>
      </c>
      <c r="U24" s="10">
        <v>0.30702471708565249</v>
      </c>
      <c r="V24" s="10">
        <v>0.29269002068252326</v>
      </c>
      <c r="W24" s="10">
        <v>0.21900627110467921</v>
      </c>
      <c r="X24" s="10">
        <v>0.22106047230192011</v>
      </c>
      <c r="Y24" s="39">
        <v>0.22709711217340056</v>
      </c>
      <c r="Z24" s="10">
        <v>0.19800000000000001</v>
      </c>
      <c r="AA24" s="10">
        <v>0.219</v>
      </c>
      <c r="AB24" s="47">
        <f>4459/J24</f>
        <v>0.28782597469661758</v>
      </c>
    </row>
    <row r="25" spans="1:28" x14ac:dyDescent="0.25">
      <c r="A25" s="18" t="s">
        <v>2</v>
      </c>
      <c r="B25" s="19">
        <v>233266</v>
      </c>
      <c r="C25" s="20">
        <v>179641</v>
      </c>
      <c r="D25" s="21">
        <v>132036</v>
      </c>
      <c r="E25" s="20">
        <v>257418</v>
      </c>
      <c r="F25" s="20">
        <v>237947</v>
      </c>
      <c r="G25" s="24">
        <v>192673</v>
      </c>
      <c r="H25" s="24">
        <v>273399</v>
      </c>
      <c r="I25" s="24">
        <v>179427</v>
      </c>
      <c r="J25" s="24">
        <v>74455</v>
      </c>
      <c r="K25" s="23">
        <v>103877</v>
      </c>
      <c r="L25" s="24">
        <v>78322</v>
      </c>
      <c r="M25" s="24">
        <v>70957</v>
      </c>
      <c r="N25" s="24">
        <v>171161</v>
      </c>
      <c r="O25" s="20">
        <v>158689</v>
      </c>
      <c r="P25" s="24">
        <v>126596</v>
      </c>
      <c r="Q25" s="24">
        <v>191666</v>
      </c>
      <c r="R25" s="24">
        <v>118908</v>
      </c>
      <c r="S25" s="22">
        <v>43055</v>
      </c>
      <c r="T25" s="25">
        <v>0.2548978419486766</v>
      </c>
      <c r="U25" s="25">
        <v>0.29861779883211514</v>
      </c>
      <c r="V25" s="25">
        <v>0.24022993728983005</v>
      </c>
      <c r="W25" s="25">
        <v>0.1505994141823804</v>
      </c>
      <c r="X25" s="25">
        <v>0.13970337932396709</v>
      </c>
      <c r="Y25" s="38">
        <v>0.1460972736190333</v>
      </c>
      <c r="Z25" s="25">
        <v>0.128</v>
      </c>
      <c r="AA25" s="25">
        <v>0.155</v>
      </c>
      <c r="AB25" s="46">
        <f>15744/J25</f>
        <v>0.21145658451413604</v>
      </c>
    </row>
    <row r="26" spans="1:28" x14ac:dyDescent="0.25">
      <c r="A26" s="13" t="s">
        <v>3</v>
      </c>
      <c r="B26" s="15">
        <v>51182</v>
      </c>
      <c r="C26" s="8">
        <v>42834</v>
      </c>
      <c r="D26" s="9">
        <v>34763</v>
      </c>
      <c r="E26" s="8">
        <v>52638</v>
      </c>
      <c r="F26" s="8">
        <v>44831</v>
      </c>
      <c r="G26" s="2">
        <v>37083</v>
      </c>
      <c r="H26" s="2">
        <v>49549</v>
      </c>
      <c r="I26" s="2">
        <v>38137</v>
      </c>
      <c r="J26" s="2">
        <v>17128</v>
      </c>
      <c r="K26" s="14">
        <v>21234</v>
      </c>
      <c r="L26" s="2">
        <v>16787</v>
      </c>
      <c r="M26" s="2">
        <v>15429</v>
      </c>
      <c r="N26" s="2">
        <v>29694</v>
      </c>
      <c r="O26" s="8">
        <v>25771</v>
      </c>
      <c r="P26" s="2">
        <v>20995</v>
      </c>
      <c r="Q26" s="2">
        <v>30701</v>
      </c>
      <c r="R26" s="2">
        <v>22417</v>
      </c>
      <c r="S26" s="4">
        <v>8562</v>
      </c>
      <c r="T26" s="10">
        <v>0.26657809386112308</v>
      </c>
      <c r="U26" s="10">
        <v>0.31171499276275855</v>
      </c>
      <c r="V26" s="10">
        <v>0.30515202945660619</v>
      </c>
      <c r="W26" s="10">
        <v>0.22517952809757211</v>
      </c>
      <c r="X26" s="10">
        <v>0.20441212553813209</v>
      </c>
      <c r="Y26" s="39">
        <v>0.19847369414556534</v>
      </c>
      <c r="Z26" s="10">
        <v>0.16400000000000001</v>
      </c>
      <c r="AA26" s="10">
        <v>0.189</v>
      </c>
      <c r="AB26" s="47">
        <f>4261/J26</f>
        <v>0.2487739374124241</v>
      </c>
    </row>
    <row r="27" spans="1:28" x14ac:dyDescent="0.25">
      <c r="A27" s="18" t="s">
        <v>4</v>
      </c>
      <c r="B27" s="19">
        <v>45292</v>
      </c>
      <c r="C27" s="20">
        <v>34983</v>
      </c>
      <c r="D27" s="21">
        <v>22049</v>
      </c>
      <c r="E27" s="20">
        <v>34649</v>
      </c>
      <c r="F27" s="20">
        <v>29012</v>
      </c>
      <c r="G27" s="24">
        <v>24121</v>
      </c>
      <c r="H27" s="24">
        <v>33430</v>
      </c>
      <c r="I27" s="24">
        <v>24787</v>
      </c>
      <c r="J27" s="24">
        <v>10628</v>
      </c>
      <c r="K27" s="23">
        <v>19654</v>
      </c>
      <c r="L27" s="24">
        <v>13939</v>
      </c>
      <c r="M27" s="24">
        <v>10657</v>
      </c>
      <c r="N27" s="24">
        <v>21259</v>
      </c>
      <c r="O27" s="20">
        <v>17484</v>
      </c>
      <c r="P27" s="24">
        <v>14242</v>
      </c>
      <c r="Q27" s="24">
        <v>21778</v>
      </c>
      <c r="R27" s="24">
        <v>15842</v>
      </c>
      <c r="S27" s="22">
        <v>5769</v>
      </c>
      <c r="T27" s="25">
        <v>0.24127881303541465</v>
      </c>
      <c r="U27" s="25">
        <v>0.32527227510505102</v>
      </c>
      <c r="V27" s="25">
        <v>0.28735997097374033</v>
      </c>
      <c r="W27" s="25">
        <v>0.19351207827065717</v>
      </c>
      <c r="X27" s="25">
        <v>0.18364814559492623</v>
      </c>
      <c r="Y27" s="38">
        <v>0.17337589652170307</v>
      </c>
      <c r="Z27" s="25">
        <v>0.153</v>
      </c>
      <c r="AA27" s="25">
        <v>0.17499999999999999</v>
      </c>
      <c r="AB27" s="46">
        <f>2640/J27</f>
        <v>0.2484004516371848</v>
      </c>
    </row>
    <row r="28" spans="1:28" x14ac:dyDescent="0.25">
      <c r="A28" s="13" t="s">
        <v>5</v>
      </c>
      <c r="B28" s="15">
        <v>17671</v>
      </c>
      <c r="C28" s="8">
        <v>16634</v>
      </c>
      <c r="D28" s="9">
        <v>14086</v>
      </c>
      <c r="E28" s="8">
        <v>24162</v>
      </c>
      <c r="F28" s="8">
        <v>17316</v>
      </c>
      <c r="G28" s="2">
        <v>14968</v>
      </c>
      <c r="H28" s="2">
        <v>19481</v>
      </c>
      <c r="I28" s="2">
        <v>14732</v>
      </c>
      <c r="J28" s="2">
        <v>6649</v>
      </c>
      <c r="K28" s="14">
        <v>8016</v>
      </c>
      <c r="L28" s="2">
        <v>7719</v>
      </c>
      <c r="M28" s="2">
        <v>7607</v>
      </c>
      <c r="N28" s="2">
        <v>16202</v>
      </c>
      <c r="O28" s="8">
        <v>11260</v>
      </c>
      <c r="P28" s="2">
        <v>9323</v>
      </c>
      <c r="Q28" s="2">
        <v>13217</v>
      </c>
      <c r="R28" s="2">
        <v>9416</v>
      </c>
      <c r="S28" s="4">
        <v>3673</v>
      </c>
      <c r="T28" s="10">
        <v>0.26761360421028807</v>
      </c>
      <c r="U28" s="10">
        <v>0.25171335818203677</v>
      </c>
      <c r="V28" s="10">
        <v>0.23718585829902031</v>
      </c>
      <c r="W28" s="10">
        <v>0.16542504759539772</v>
      </c>
      <c r="X28" s="10">
        <v>0.18023793023793025</v>
      </c>
      <c r="Y28" s="39">
        <v>0.17610903260288616</v>
      </c>
      <c r="Z28" s="10">
        <v>0.15</v>
      </c>
      <c r="AA28" s="10">
        <v>0.17199999999999999</v>
      </c>
      <c r="AB28" s="47">
        <f>1741/J28</f>
        <v>0.26184388629869154</v>
      </c>
    </row>
    <row r="29" spans="1:28" ht="28.5" customHeight="1" thickBot="1" x14ac:dyDescent="0.3">
      <c r="A29" s="26" t="s">
        <v>14</v>
      </c>
      <c r="B29" s="27">
        <v>522852</v>
      </c>
      <c r="C29" s="28">
        <v>416890</v>
      </c>
      <c r="D29" s="29">
        <v>314186</v>
      </c>
      <c r="E29" s="28">
        <v>536901</v>
      </c>
      <c r="F29" s="28">
        <v>475700</v>
      </c>
      <c r="G29" s="37">
        <v>391219</v>
      </c>
      <c r="H29" s="37">
        <v>536404</v>
      </c>
      <c r="I29" s="37">
        <v>380579</v>
      </c>
      <c r="J29" s="37">
        <f>SUM(J23:J28)</f>
        <v>164237</v>
      </c>
      <c r="K29" s="31">
        <v>226599</v>
      </c>
      <c r="L29" s="32">
        <v>176995</v>
      </c>
      <c r="M29" s="32">
        <v>155796</v>
      </c>
      <c r="N29" s="32">
        <v>338027</v>
      </c>
      <c r="O29" s="28">
        <v>299895</v>
      </c>
      <c r="P29" s="37">
        <v>242530</v>
      </c>
      <c r="Q29" s="37">
        <v>358394</v>
      </c>
      <c r="R29" s="37">
        <v>241178</v>
      </c>
      <c r="S29" s="30">
        <f>SUM(S23:S28)</f>
        <v>88891</v>
      </c>
      <c r="T29" s="33">
        <v>0.25575114946485811</v>
      </c>
      <c r="U29" s="33">
        <v>0.30200772386001101</v>
      </c>
      <c r="V29" s="33">
        <v>0.27082683505948707</v>
      </c>
      <c r="W29" s="33">
        <v>0.17788009335054322</v>
      </c>
      <c r="X29" s="33">
        <v>0.16603111204540677</v>
      </c>
      <c r="Y29" s="40">
        <v>0.16762989527604744</v>
      </c>
      <c r="Z29" s="50">
        <v>0.14499999999999999</v>
      </c>
      <c r="AA29" s="50">
        <v>0.17199999999999999</v>
      </c>
      <c r="AB29" s="48">
        <f>39142/J29</f>
        <v>0.23832632110912888</v>
      </c>
    </row>
    <row r="30" spans="1:28" ht="15" customHeight="1" x14ac:dyDescent="0.25">
      <c r="A30" s="61" t="s">
        <v>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ht="15" customHeight="1" x14ac:dyDescent="0.25">
      <c r="A31" s="55" t="s">
        <v>16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</sheetData>
  <mergeCells count="11">
    <mergeCell ref="A31:AB31"/>
    <mergeCell ref="B2:I2"/>
    <mergeCell ref="K2:S2"/>
    <mergeCell ref="T2:AB2"/>
    <mergeCell ref="T3:Y3"/>
    <mergeCell ref="T21:Y21"/>
    <mergeCell ref="B3:G3"/>
    <mergeCell ref="K3:P3"/>
    <mergeCell ref="B21:G21"/>
    <mergeCell ref="K21:P21"/>
    <mergeCell ref="A30:AB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2006-2014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England Home Mortgage Loans by State and Loan Purpose: Applications, Originations and Denial rates, 2006-2013</dc:title>
  <dc:creator>BOSFederalReserveBankofBoston@bos.frb.org</dc:creator>
  <cp:lastModifiedBy>Higgins, Amy</cp:lastModifiedBy>
  <cp:lastPrinted>2011-11-23T14:41:01Z</cp:lastPrinted>
  <dcterms:created xsi:type="dcterms:W3CDTF">2011-01-27T17:21:53Z</dcterms:created>
  <dcterms:modified xsi:type="dcterms:W3CDTF">2015-10-20T17:47:19Z</dcterms:modified>
</cp:coreProperties>
</file>