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12600"/>
  </bookViews>
  <sheets>
    <sheet name="2006-2014" sheetId="1" r:id="rId1"/>
  </sheets>
  <calcPr calcId="145621"/>
</workbook>
</file>

<file path=xl/calcChain.xml><?xml version="1.0" encoding="utf-8"?>
<calcChain xmlns="http://schemas.openxmlformats.org/spreadsheetml/2006/main">
  <c r="AB30" i="1" l="1"/>
  <c r="AB29" i="1"/>
  <c r="AB28" i="1"/>
  <c r="AB27" i="1"/>
  <c r="S30" i="1"/>
  <c r="S29" i="1"/>
  <c r="S28" i="1"/>
  <c r="S27" i="1"/>
  <c r="J30" i="1"/>
  <c r="J29" i="1"/>
  <c r="J28" i="1"/>
  <c r="J27" i="1"/>
  <c r="S21" i="1"/>
  <c r="S20" i="1"/>
  <c r="S19" i="1"/>
  <c r="S18" i="1"/>
  <c r="S14" i="1"/>
  <c r="S13" i="1"/>
  <c r="S12" i="1"/>
  <c r="S11" i="1"/>
  <c r="S7" i="1"/>
  <c r="S6" i="1"/>
  <c r="S5" i="1"/>
  <c r="S4" i="1"/>
</calcChain>
</file>

<file path=xl/sharedStrings.xml><?xml version="1.0" encoding="utf-8"?>
<sst xmlns="http://schemas.openxmlformats.org/spreadsheetml/2006/main" count="32" uniqueCount="16">
  <si>
    <t>Demographic groups refer to "Non-Latino white," "non-Latino Black," and "non-Latino Asian."</t>
  </si>
  <si>
    <t>Latino</t>
  </si>
  <si>
    <t xml:space="preserve">Asian </t>
  </si>
  <si>
    <t>Black</t>
  </si>
  <si>
    <t>White</t>
  </si>
  <si>
    <t>Percent FHA loans</t>
  </si>
  <si>
    <t>Percent Conventional Loans</t>
  </si>
  <si>
    <t>Percent High APR loans</t>
  </si>
  <si>
    <t>Denial Rates</t>
  </si>
  <si>
    <t>Originations</t>
  </si>
  <si>
    <t>Refinance</t>
  </si>
  <si>
    <t>Home Purchase</t>
  </si>
  <si>
    <t xml:space="preserve"> New England Home Mortgage Loans by race/ethnicity: High APR, Conventional and FHA loans as a percent of total originations, 2006-2011</t>
  </si>
  <si>
    <t>NOTES: Tables include only first-lien loans for owner-occupied homes. The data exclude  junior-lien loans, all loans for multi-family properties, and all loans for non-owner-occupied homes.</t>
  </si>
  <si>
    <t>New England Home Mortgage Loans by Race/Ethnicity: Applications, Originations and Denial rates, 2006-2014</t>
  </si>
  <si>
    <t>Source: 2014 HMDA data compiled by the Federal Reserve Bank of Boston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</si>
</sst>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4" fillId="0" borderId="5" xfId="0" applyFont="1" applyBorder="1" applyAlignment="1">
      <alignment horizontal="left"/>
    </xf>
    <xf numFmtId="164" fontId="0" fillId="2" borderId="6" xfId="1" applyNumberFormat="1" applyFont="1" applyFill="1" applyBorder="1"/>
    <xf numFmtId="164" fontId="0" fillId="2" borderId="0" xfId="1" applyNumberFormat="1" applyFont="1" applyFill="1" applyBorder="1"/>
    <xf numFmtId="164" fontId="0" fillId="2" borderId="7" xfId="1" applyNumberFormat="1" applyFont="1" applyFill="1" applyBorder="1"/>
    <xf numFmtId="0" fontId="4" fillId="2" borderId="8" xfId="0" applyFont="1" applyFill="1" applyBorder="1" applyAlignment="1">
      <alignment horizontal="left"/>
    </xf>
    <xf numFmtId="164" fontId="0" fillId="0" borderId="0" xfId="1" applyNumberFormat="1" applyFont="1" applyBorder="1"/>
    <xf numFmtId="164" fontId="0" fillId="0" borderId="7" xfId="1" applyNumberFormat="1" applyFont="1" applyBorder="1"/>
    <xf numFmtId="0" fontId="4" fillId="0" borderId="8" xfId="0" applyFont="1" applyFill="1" applyBorder="1" applyAlignment="1">
      <alignment horizontal="left"/>
    </xf>
    <xf numFmtId="0" fontId="2" fillId="0" borderId="0" xfId="0" applyFont="1" applyBorder="1"/>
    <xf numFmtId="0" fontId="2" fillId="0" borderId="7" xfId="0" applyFont="1" applyBorder="1"/>
    <xf numFmtId="0" fontId="2" fillId="0" borderId="9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0" fillId="0" borderId="11" xfId="0" applyBorder="1"/>
    <xf numFmtId="3" fontId="0" fillId="0" borderId="0" xfId="0" applyNumberFormat="1" applyBorder="1"/>
    <xf numFmtId="0" fontId="5" fillId="0" borderId="0" xfId="0" applyFont="1" applyBorder="1" applyAlignment="1"/>
    <xf numFmtId="3" fontId="4" fillId="0" borderId="3" xfId="0" applyNumberFormat="1" applyFont="1" applyFill="1" applyBorder="1"/>
    <xf numFmtId="3" fontId="4" fillId="2" borderId="0" xfId="0" applyNumberFormat="1" applyFont="1" applyFill="1" applyBorder="1"/>
    <xf numFmtId="3" fontId="6" fillId="2" borderId="0" xfId="0" applyNumberFormat="1" applyFont="1" applyFill="1" applyBorder="1"/>
    <xf numFmtId="3" fontId="4" fillId="0" borderId="0" xfId="0" applyNumberFormat="1" applyFont="1" applyFill="1" applyBorder="1"/>
    <xf numFmtId="3" fontId="6" fillId="0" borderId="0" xfId="0" applyNumberFormat="1" applyFont="1" applyFill="1" applyBorder="1"/>
    <xf numFmtId="0" fontId="2" fillId="0" borderId="1" xfId="0" applyFont="1" applyBorder="1"/>
    <xf numFmtId="0" fontId="2" fillId="0" borderId="0" xfId="0" applyFont="1" applyFill="1" applyBorder="1"/>
    <xf numFmtId="3" fontId="0" fillId="2" borderId="0" xfId="0" applyNumberFormat="1" applyFill="1" applyBorder="1"/>
    <xf numFmtId="3" fontId="0" fillId="0" borderId="0" xfId="0" applyNumberFormat="1" applyFill="1" applyBorder="1"/>
    <xf numFmtId="164" fontId="0" fillId="0" borderId="6" xfId="1" applyNumberFormat="1" applyFont="1" applyFill="1" applyBorder="1"/>
    <xf numFmtId="164" fontId="4" fillId="0" borderId="2" xfId="1" applyNumberFormat="1" applyFont="1" applyFill="1" applyBorder="1"/>
    <xf numFmtId="164" fontId="0" fillId="0" borderId="0" xfId="1" applyNumberFormat="1" applyFont="1" applyFill="1" applyBorder="1"/>
    <xf numFmtId="164" fontId="4" fillId="0" borderId="3" xfId="1" applyNumberFormat="1" applyFont="1" applyFill="1" applyBorder="1"/>
    <xf numFmtId="0" fontId="7" fillId="0" borderId="0" xfId="0" applyFont="1" applyBorder="1" applyAlignment="1">
      <alignment horizontal="left" vertical="top"/>
    </xf>
    <xf numFmtId="10" fontId="0" fillId="0" borderId="0" xfId="0" applyNumberFormat="1" applyBorder="1"/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abSelected="1" workbookViewId="0">
      <selection activeCell="T27" sqref="T27:AB30"/>
    </sheetView>
  </sheetViews>
  <sheetFormatPr defaultRowHeight="15" x14ac:dyDescent="0.25"/>
  <cols>
    <col min="1" max="19" width="9.140625" style="1"/>
    <col min="20" max="24" width="7.85546875" style="1" customWidth="1"/>
    <col min="25" max="16384" width="9.140625" style="1"/>
  </cols>
  <sheetData>
    <row r="1" spans="1:24" ht="15.75" thickBot="1" x14ac:dyDescent="0.3">
      <c r="A1" s="20" t="s">
        <v>14</v>
      </c>
    </row>
    <row r="2" spans="1:24" ht="15.75" thickBot="1" x14ac:dyDescent="0.3">
      <c r="A2" s="18"/>
      <c r="B2" s="38" t="s">
        <v>9</v>
      </c>
      <c r="C2" s="39"/>
      <c r="D2" s="39"/>
      <c r="E2" s="39"/>
      <c r="F2" s="39"/>
      <c r="G2" s="39"/>
      <c r="H2" s="39"/>
      <c r="I2" s="39"/>
      <c r="J2" s="40"/>
      <c r="K2" s="38" t="s">
        <v>8</v>
      </c>
      <c r="L2" s="39"/>
      <c r="M2" s="39"/>
      <c r="N2" s="39"/>
      <c r="O2" s="39"/>
      <c r="P2" s="39"/>
      <c r="Q2" s="39"/>
      <c r="R2" s="39"/>
      <c r="S2" s="40"/>
    </row>
    <row r="3" spans="1:24" x14ac:dyDescent="0.25">
      <c r="A3" s="17"/>
      <c r="B3" s="27">
        <v>2006</v>
      </c>
      <c r="C3" s="27">
        <v>2007</v>
      </c>
      <c r="D3" s="27">
        <v>2008</v>
      </c>
      <c r="E3" s="27">
        <v>2009</v>
      </c>
      <c r="F3" s="27">
        <v>2010</v>
      </c>
      <c r="G3" s="27">
        <v>2011</v>
      </c>
      <c r="H3" s="27">
        <v>2012</v>
      </c>
      <c r="I3" s="27">
        <v>2013</v>
      </c>
      <c r="J3" s="27">
        <v>2014</v>
      </c>
      <c r="K3" s="13">
        <v>2006</v>
      </c>
      <c r="L3" s="12">
        <v>2007</v>
      </c>
      <c r="M3" s="12">
        <v>2008</v>
      </c>
      <c r="N3" s="12">
        <v>2009</v>
      </c>
      <c r="O3" s="12">
        <v>2010</v>
      </c>
      <c r="P3" s="27">
        <v>2011</v>
      </c>
      <c r="Q3" s="15">
        <v>2012</v>
      </c>
      <c r="R3" s="15">
        <v>2013</v>
      </c>
      <c r="S3" s="14">
        <v>2014</v>
      </c>
    </row>
    <row r="4" spans="1:24" x14ac:dyDescent="0.25">
      <c r="A4" s="8" t="s">
        <v>4</v>
      </c>
      <c r="B4" s="22">
        <v>315722</v>
      </c>
      <c r="C4" s="22">
        <v>258157</v>
      </c>
      <c r="D4" s="23">
        <v>220704</v>
      </c>
      <c r="E4" s="22">
        <v>377193</v>
      </c>
      <c r="F4" s="22">
        <v>336269</v>
      </c>
      <c r="G4" s="28">
        <v>282058</v>
      </c>
      <c r="H4" s="28">
        <v>390832</v>
      </c>
      <c r="I4" s="28">
        <v>304125</v>
      </c>
      <c r="J4" s="28">
        <v>174846</v>
      </c>
      <c r="K4" s="7">
        <v>0.1903872503472569</v>
      </c>
      <c r="L4" s="6">
        <v>0.21730379596970015</v>
      </c>
      <c r="M4" s="6">
        <v>0.20535379103965334</v>
      </c>
      <c r="N4" s="6">
        <v>0.15575245569746807</v>
      </c>
      <c r="O4" s="6">
        <v>0.14835157125417694</v>
      </c>
      <c r="P4" s="6">
        <v>0.14799999999999999</v>
      </c>
      <c r="Q4" s="6">
        <v>0.13200000000000001</v>
      </c>
      <c r="R4" s="6">
        <v>0.14399999999999999</v>
      </c>
      <c r="S4" s="5">
        <f>42289/264210</f>
        <v>0.16005828696869914</v>
      </c>
    </row>
    <row r="5" spans="1:24" x14ac:dyDescent="0.25">
      <c r="A5" s="11" t="s">
        <v>3</v>
      </c>
      <c r="B5" s="24">
        <v>19235</v>
      </c>
      <c r="C5" s="24">
        <v>12297</v>
      </c>
      <c r="D5" s="25">
        <v>6963</v>
      </c>
      <c r="E5" s="24">
        <v>7515</v>
      </c>
      <c r="F5" s="24">
        <v>6485</v>
      </c>
      <c r="G5" s="29">
        <v>5551</v>
      </c>
      <c r="H5" s="29">
        <v>7316</v>
      </c>
      <c r="I5" s="29">
        <v>7826</v>
      </c>
      <c r="J5" s="29">
        <v>5657</v>
      </c>
      <c r="K5" s="10">
        <v>0.31788034188034187</v>
      </c>
      <c r="L5" s="9">
        <v>0.38764971889513566</v>
      </c>
      <c r="M5" s="9">
        <v>0.39731506849315068</v>
      </c>
      <c r="N5" s="9">
        <v>0.283922973578146</v>
      </c>
      <c r="O5" s="9">
        <v>0.26179604261796041</v>
      </c>
      <c r="P5" s="9">
        <v>0.25800000000000001</v>
      </c>
      <c r="Q5" s="32">
        <v>0.23799999999999999</v>
      </c>
      <c r="R5" s="32">
        <v>0.253</v>
      </c>
      <c r="S5" s="30">
        <f>2909/10891</f>
        <v>0.2671012762831696</v>
      </c>
    </row>
    <row r="6" spans="1:24" x14ac:dyDescent="0.25">
      <c r="A6" s="8" t="s">
        <v>2</v>
      </c>
      <c r="B6" s="22">
        <v>9326</v>
      </c>
      <c r="C6" s="22">
        <v>8414</v>
      </c>
      <c r="D6" s="23">
        <v>8460</v>
      </c>
      <c r="E6" s="22">
        <v>16235</v>
      </c>
      <c r="F6" s="22">
        <v>16733</v>
      </c>
      <c r="G6" s="28">
        <v>14192</v>
      </c>
      <c r="H6" s="28">
        <v>20382</v>
      </c>
      <c r="I6" s="28">
        <v>14965</v>
      </c>
      <c r="J6" s="28">
        <v>9183</v>
      </c>
      <c r="K6" s="7">
        <v>0.16865652059826816</v>
      </c>
      <c r="L6" s="6">
        <v>0.19305949008498582</v>
      </c>
      <c r="M6" s="6">
        <v>0.1807110862262038</v>
      </c>
      <c r="N6" s="6">
        <v>0.14595220375423798</v>
      </c>
      <c r="O6" s="6">
        <v>0.14119424930566901</v>
      </c>
      <c r="P6" s="6">
        <v>0.14199999999999999</v>
      </c>
      <c r="Q6" s="6">
        <v>0.127</v>
      </c>
      <c r="R6" s="6">
        <v>0.13100000000000001</v>
      </c>
      <c r="S6" s="5">
        <f>1937/13575</f>
        <v>0.14268876611418047</v>
      </c>
    </row>
    <row r="7" spans="1:24" ht="15.75" thickBot="1" x14ac:dyDescent="0.3">
      <c r="A7" s="4" t="s">
        <v>1</v>
      </c>
      <c r="B7" s="21">
        <v>25089</v>
      </c>
      <c r="C7" s="21">
        <v>16220</v>
      </c>
      <c r="D7" s="21">
        <v>9627</v>
      </c>
      <c r="E7" s="21">
        <v>11172</v>
      </c>
      <c r="F7" s="21">
        <v>9442</v>
      </c>
      <c r="G7" s="21">
        <v>8204</v>
      </c>
      <c r="H7" s="21">
        <v>11136</v>
      </c>
      <c r="I7" s="21">
        <v>11407</v>
      </c>
      <c r="J7" s="21">
        <v>8983</v>
      </c>
      <c r="K7" s="3">
        <v>0.29662352898045974</v>
      </c>
      <c r="L7" s="2">
        <v>0.37535121634927116</v>
      </c>
      <c r="M7" s="2">
        <v>0.37808506180599205</v>
      </c>
      <c r="N7" s="2">
        <v>0.26138853918963023</v>
      </c>
      <c r="O7" s="2">
        <v>0.23464074973967372</v>
      </c>
      <c r="P7" s="2">
        <v>0.22800000000000001</v>
      </c>
      <c r="Q7" s="33">
        <v>0.214</v>
      </c>
      <c r="R7" s="33">
        <v>0.219</v>
      </c>
      <c r="S7" s="31">
        <f>3646/15765</f>
        <v>0.23127180463051061</v>
      </c>
    </row>
    <row r="8" spans="1:24" ht="15.75" thickBot="1" x14ac:dyDescent="0.3">
      <c r="A8" s="1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.75" thickBot="1" x14ac:dyDescent="0.3">
      <c r="A9" s="18"/>
      <c r="B9" s="38" t="s">
        <v>9</v>
      </c>
      <c r="C9" s="39"/>
      <c r="D9" s="39"/>
      <c r="E9" s="39"/>
      <c r="F9" s="39"/>
      <c r="G9" s="39"/>
      <c r="H9" s="39"/>
      <c r="I9" s="39"/>
      <c r="J9" s="40"/>
      <c r="K9" s="38" t="s">
        <v>8</v>
      </c>
      <c r="L9" s="39"/>
      <c r="M9" s="39"/>
      <c r="N9" s="39"/>
      <c r="O9" s="39"/>
      <c r="P9" s="39"/>
      <c r="Q9" s="39"/>
      <c r="R9" s="39"/>
      <c r="S9" s="39"/>
    </row>
    <row r="10" spans="1:24" x14ac:dyDescent="0.25">
      <c r="A10" s="17"/>
      <c r="B10" s="27">
        <v>2006</v>
      </c>
      <c r="C10" s="27">
        <v>2007</v>
      </c>
      <c r="D10" s="27">
        <v>2008</v>
      </c>
      <c r="E10" s="27">
        <v>2009</v>
      </c>
      <c r="F10" s="27">
        <v>2010</v>
      </c>
      <c r="G10" s="27">
        <v>2011</v>
      </c>
      <c r="H10" s="27">
        <v>2012</v>
      </c>
      <c r="I10" s="27">
        <v>2013</v>
      </c>
      <c r="J10" s="27">
        <v>2014</v>
      </c>
      <c r="K10" s="13">
        <v>2006</v>
      </c>
      <c r="L10" s="12">
        <v>2007</v>
      </c>
      <c r="M10" s="12">
        <v>2008</v>
      </c>
      <c r="N10" s="12">
        <v>2009</v>
      </c>
      <c r="O10" s="12">
        <v>2010</v>
      </c>
      <c r="P10" s="27">
        <v>2011</v>
      </c>
      <c r="Q10" s="15">
        <v>2012</v>
      </c>
      <c r="R10" s="15">
        <v>2013</v>
      </c>
      <c r="S10" s="14">
        <v>2014</v>
      </c>
    </row>
    <row r="11" spans="1:24" x14ac:dyDescent="0.25">
      <c r="A11" s="8" t="s">
        <v>4</v>
      </c>
      <c r="B11" s="22">
        <v>130507</v>
      </c>
      <c r="C11" s="22">
        <v>108687</v>
      </c>
      <c r="D11" s="23">
        <v>84114</v>
      </c>
      <c r="E11" s="22">
        <v>85850</v>
      </c>
      <c r="F11" s="22">
        <v>77717</v>
      </c>
      <c r="G11" s="28">
        <v>71403</v>
      </c>
      <c r="H11" s="28">
        <v>82614</v>
      </c>
      <c r="I11" s="28">
        <v>95218</v>
      </c>
      <c r="J11" s="28">
        <v>95207</v>
      </c>
      <c r="K11" s="7">
        <v>0.11429527581014</v>
      </c>
      <c r="L11" s="6">
        <v>0.11764006185321756</v>
      </c>
      <c r="M11" s="6">
        <v>0.12582413020011626</v>
      </c>
      <c r="N11" s="6">
        <v>0.1169750286682527</v>
      </c>
      <c r="O11" s="6">
        <v>0.119424</v>
      </c>
      <c r="P11" s="6">
        <v>0.113</v>
      </c>
      <c r="Q11" s="6">
        <v>0.107</v>
      </c>
      <c r="R11" s="6">
        <v>0.105</v>
      </c>
      <c r="S11" s="5">
        <f>12154/126025</f>
        <v>9.6441182305098197E-2</v>
      </c>
    </row>
    <row r="12" spans="1:24" x14ac:dyDescent="0.25">
      <c r="A12" s="11" t="s">
        <v>3</v>
      </c>
      <c r="B12" s="24">
        <v>8606</v>
      </c>
      <c r="C12" s="24">
        <v>5522</v>
      </c>
      <c r="D12" s="25">
        <v>3497</v>
      </c>
      <c r="E12" s="24">
        <v>3148</v>
      </c>
      <c r="F12" s="24">
        <v>3104</v>
      </c>
      <c r="G12" s="29">
        <v>2479</v>
      </c>
      <c r="H12" s="29">
        <v>2650</v>
      </c>
      <c r="I12" s="29">
        <v>3090</v>
      </c>
      <c r="J12" s="29">
        <v>3475</v>
      </c>
      <c r="K12" s="10">
        <v>0.26310913470446545</v>
      </c>
      <c r="L12" s="9">
        <v>0.28848283499446292</v>
      </c>
      <c r="M12" s="9">
        <v>0.25283732660781844</v>
      </c>
      <c r="N12" s="9">
        <v>0.20489006823351025</v>
      </c>
      <c r="O12" s="9">
        <v>0.21252699999999999</v>
      </c>
      <c r="P12" s="9">
        <v>0.216</v>
      </c>
      <c r="Q12" s="32">
        <v>0.20100000000000001</v>
      </c>
      <c r="R12" s="32">
        <v>0.214</v>
      </c>
      <c r="S12" s="30">
        <f>1010/5403</f>
        <v>0.18693318526744401</v>
      </c>
    </row>
    <row r="13" spans="1:24" x14ac:dyDescent="0.25">
      <c r="A13" s="8" t="s">
        <v>2</v>
      </c>
      <c r="B13" s="22">
        <v>6109</v>
      </c>
      <c r="C13" s="22">
        <v>5585</v>
      </c>
      <c r="D13" s="23">
        <v>4888</v>
      </c>
      <c r="E13" s="22">
        <v>5144</v>
      </c>
      <c r="F13" s="22">
        <v>4884</v>
      </c>
      <c r="G13" s="28">
        <v>4199</v>
      </c>
      <c r="H13" s="28">
        <v>5089</v>
      </c>
      <c r="I13" s="28">
        <v>6590</v>
      </c>
      <c r="J13" s="28">
        <v>6378</v>
      </c>
      <c r="K13" s="7">
        <v>0.11009174311926606</v>
      </c>
      <c r="L13" s="6">
        <v>0.11782401604412134</v>
      </c>
      <c r="M13" s="6">
        <v>0.13636363636363635</v>
      </c>
      <c r="N13" s="6">
        <v>0.13019722814498935</v>
      </c>
      <c r="O13" s="6">
        <v>0.13413900000000001</v>
      </c>
      <c r="P13" s="6">
        <v>0.13500000000000001</v>
      </c>
      <c r="Q13" s="6">
        <v>0.11600000000000001</v>
      </c>
      <c r="R13" s="6">
        <v>0.105</v>
      </c>
      <c r="S13" s="5">
        <f>849/8625</f>
        <v>9.8434782608695648E-2</v>
      </c>
    </row>
    <row r="14" spans="1:24" ht="15.75" thickBot="1" x14ac:dyDescent="0.3">
      <c r="A14" s="4" t="s">
        <v>1</v>
      </c>
      <c r="B14" s="21">
        <v>12854</v>
      </c>
      <c r="C14" s="21">
        <v>7897</v>
      </c>
      <c r="D14" s="21">
        <v>5252</v>
      </c>
      <c r="E14" s="21">
        <v>5030</v>
      </c>
      <c r="F14" s="21">
        <v>4612</v>
      </c>
      <c r="G14" s="21">
        <v>4035</v>
      </c>
      <c r="H14" s="21">
        <v>4454</v>
      </c>
      <c r="I14" s="21">
        <v>5394</v>
      </c>
      <c r="J14" s="21">
        <v>6157</v>
      </c>
      <c r="K14" s="3">
        <v>0.23981218993621545</v>
      </c>
      <c r="L14" s="2">
        <v>0.27230269392175444</v>
      </c>
      <c r="M14" s="2">
        <v>0.26038810377557475</v>
      </c>
      <c r="N14" s="2">
        <v>0.21016417189763401</v>
      </c>
      <c r="O14" s="2">
        <v>0.21248700000000001</v>
      </c>
      <c r="P14" s="2">
        <v>0.19800000000000001</v>
      </c>
      <c r="Q14" s="33">
        <v>0.19500000000000001</v>
      </c>
      <c r="R14" s="33">
        <v>0.182</v>
      </c>
      <c r="S14" s="31">
        <f>1526/9096</f>
        <v>0.1677660510114336</v>
      </c>
    </row>
    <row r="15" spans="1:24" ht="15.75" thickBot="1" x14ac:dyDescent="0.3">
      <c r="A15" s="1" t="s">
        <v>10</v>
      </c>
    </row>
    <row r="16" spans="1:24" ht="15.75" thickBot="1" x14ac:dyDescent="0.3">
      <c r="A16" s="18"/>
      <c r="B16" s="38" t="s">
        <v>9</v>
      </c>
      <c r="C16" s="39"/>
      <c r="D16" s="39"/>
      <c r="E16" s="39"/>
      <c r="F16" s="39"/>
      <c r="G16" s="39"/>
      <c r="H16" s="39"/>
      <c r="I16" s="39"/>
      <c r="J16" s="40"/>
      <c r="K16" s="38" t="s">
        <v>8</v>
      </c>
      <c r="L16" s="39"/>
      <c r="M16" s="39"/>
      <c r="N16" s="39"/>
      <c r="O16" s="39"/>
      <c r="P16" s="39"/>
      <c r="Q16" s="39"/>
      <c r="R16" s="39"/>
      <c r="S16" s="39"/>
    </row>
    <row r="17" spans="1:28" x14ac:dyDescent="0.25">
      <c r="A17" s="17"/>
      <c r="B17" s="27">
        <v>2006</v>
      </c>
      <c r="C17" s="27">
        <v>2007</v>
      </c>
      <c r="D17" s="27">
        <v>2008</v>
      </c>
      <c r="E17" s="27">
        <v>2009</v>
      </c>
      <c r="F17" s="27">
        <v>2010</v>
      </c>
      <c r="G17" s="27">
        <v>2011</v>
      </c>
      <c r="H17" s="27">
        <v>2012</v>
      </c>
      <c r="I17" s="27">
        <v>2013</v>
      </c>
      <c r="J17" s="27">
        <v>2014</v>
      </c>
      <c r="K17" s="13">
        <v>2006</v>
      </c>
      <c r="L17" s="12">
        <v>2007</v>
      </c>
      <c r="M17" s="12">
        <v>2008</v>
      </c>
      <c r="N17" s="12">
        <v>2009</v>
      </c>
      <c r="O17" s="12">
        <v>2010</v>
      </c>
      <c r="P17" s="27">
        <v>2011</v>
      </c>
      <c r="Q17" s="15">
        <v>2012</v>
      </c>
      <c r="R17" s="15">
        <v>2013</v>
      </c>
      <c r="S17" s="14">
        <v>2014</v>
      </c>
    </row>
    <row r="18" spans="1:28" x14ac:dyDescent="0.25">
      <c r="A18" s="8" t="s">
        <v>4</v>
      </c>
      <c r="B18" s="22">
        <v>166357</v>
      </c>
      <c r="C18" s="22">
        <v>134032</v>
      </c>
      <c r="D18" s="23">
        <v>125503</v>
      </c>
      <c r="E18" s="22">
        <v>277859</v>
      </c>
      <c r="F18" s="22">
        <v>246372</v>
      </c>
      <c r="G18" s="28">
        <v>198180</v>
      </c>
      <c r="H18" s="28">
        <v>293212</v>
      </c>
      <c r="I18" s="28">
        <v>195338</v>
      </c>
      <c r="J18" s="28">
        <v>71180</v>
      </c>
      <c r="K18" s="7">
        <v>0.2297142215624883</v>
      </c>
      <c r="L18" s="6">
        <v>0.27135043240446449</v>
      </c>
      <c r="M18" s="6">
        <v>0.24444358961207707</v>
      </c>
      <c r="N18" s="6">
        <v>0.16607694666572312</v>
      </c>
      <c r="O18" s="6">
        <v>0.15653600000000001</v>
      </c>
      <c r="P18" s="6">
        <v>0.16</v>
      </c>
      <c r="Q18" s="6">
        <v>0.13900000000000001</v>
      </c>
      <c r="R18" s="6">
        <v>0.16</v>
      </c>
      <c r="S18" s="5">
        <f>27698/125044</f>
        <v>0.22150602987748313</v>
      </c>
    </row>
    <row r="19" spans="1:28" x14ac:dyDescent="0.25">
      <c r="A19" s="11" t="s">
        <v>3</v>
      </c>
      <c r="B19" s="24">
        <v>9778</v>
      </c>
      <c r="C19" s="24">
        <v>6269</v>
      </c>
      <c r="D19" s="25">
        <v>3244</v>
      </c>
      <c r="E19" s="24">
        <v>4218</v>
      </c>
      <c r="F19" s="24">
        <v>3241</v>
      </c>
      <c r="G19" s="29">
        <v>2922</v>
      </c>
      <c r="H19" s="29">
        <v>4498</v>
      </c>
      <c r="I19" s="29">
        <v>4529</v>
      </c>
      <c r="J19" s="29">
        <v>2041</v>
      </c>
      <c r="K19" s="10">
        <v>0.34584523856119614</v>
      </c>
      <c r="L19" s="9">
        <v>0.43457530475815964</v>
      </c>
      <c r="M19" s="9">
        <v>0.47358524355300857</v>
      </c>
      <c r="N19" s="9">
        <v>0.32234726688102894</v>
      </c>
      <c r="O19" s="9">
        <v>0.294738</v>
      </c>
      <c r="P19" s="9">
        <v>0.28399999999999997</v>
      </c>
      <c r="Q19" s="32">
        <v>0.254</v>
      </c>
      <c r="R19" s="32">
        <v>0.27200000000000002</v>
      </c>
      <c r="S19" s="30">
        <f>1795/5176</f>
        <v>0.34679289026275117</v>
      </c>
    </row>
    <row r="20" spans="1:28" x14ac:dyDescent="0.25">
      <c r="A20" s="8" t="s">
        <v>2</v>
      </c>
      <c r="B20" s="22">
        <v>3024</v>
      </c>
      <c r="C20" s="22">
        <v>2640</v>
      </c>
      <c r="D20" s="23">
        <v>3452</v>
      </c>
      <c r="E20" s="22">
        <v>10911</v>
      </c>
      <c r="F20" s="22">
        <v>11715</v>
      </c>
      <c r="G20" s="28">
        <v>9736</v>
      </c>
      <c r="H20" s="28">
        <v>15082</v>
      </c>
      <c r="I20" s="28">
        <v>8141</v>
      </c>
      <c r="J20" s="28">
        <v>2651</v>
      </c>
      <c r="K20" s="7">
        <v>0.23955476689788677</v>
      </c>
      <c r="L20" s="6">
        <v>0.28710971568114424</v>
      </c>
      <c r="M20" s="6">
        <v>0.22858495030761949</v>
      </c>
      <c r="N20" s="6">
        <v>0.15126512651265125</v>
      </c>
      <c r="O20" s="6">
        <v>0.14169599999999999</v>
      </c>
      <c r="P20" s="6">
        <v>0.14499999999999999</v>
      </c>
      <c r="Q20" s="6">
        <v>0.13</v>
      </c>
      <c r="R20" s="6">
        <v>0.14699999999999999</v>
      </c>
      <c r="S20" s="5">
        <f>1010/4661</f>
        <v>0.21669169706071659</v>
      </c>
    </row>
    <row r="21" spans="1:28" ht="15.75" thickBot="1" x14ac:dyDescent="0.3">
      <c r="A21" s="4" t="s">
        <v>1</v>
      </c>
      <c r="B21" s="21">
        <v>11460</v>
      </c>
      <c r="C21" s="21">
        <v>7786</v>
      </c>
      <c r="D21" s="21">
        <v>4155</v>
      </c>
      <c r="E21" s="21">
        <v>5933</v>
      </c>
      <c r="F21" s="21">
        <v>4653</v>
      </c>
      <c r="G21" s="21">
        <v>4008</v>
      </c>
      <c r="H21" s="21">
        <v>6461</v>
      </c>
      <c r="I21" s="21">
        <v>5798</v>
      </c>
      <c r="J21" s="21">
        <v>2636</v>
      </c>
      <c r="K21" s="3">
        <v>0.33187641799012413</v>
      </c>
      <c r="L21" s="2">
        <v>0.43135165008684667</v>
      </c>
      <c r="M21" s="2">
        <v>0.45485071903058616</v>
      </c>
      <c r="N21" s="2">
        <v>0.29166666666666669</v>
      </c>
      <c r="O21" s="2">
        <v>0.249525</v>
      </c>
      <c r="P21" s="2">
        <v>0.249</v>
      </c>
      <c r="Q21" s="33">
        <v>0.221</v>
      </c>
      <c r="R21" s="33">
        <v>0.24199999999999999</v>
      </c>
      <c r="S21" s="31">
        <f>1981/6260</f>
        <v>0.31645367412140574</v>
      </c>
    </row>
    <row r="24" spans="1:28" ht="15.75" thickBot="1" x14ac:dyDescent="0.3">
      <c r="A24" s="20" t="s">
        <v>12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8" ht="15.75" thickBot="1" x14ac:dyDescent="0.3">
      <c r="A25" s="18"/>
      <c r="B25" s="41" t="s">
        <v>7</v>
      </c>
      <c r="C25" s="42"/>
      <c r="D25" s="42"/>
      <c r="E25" s="42"/>
      <c r="F25" s="42"/>
      <c r="G25" s="42"/>
      <c r="H25" s="42"/>
      <c r="I25" s="42"/>
      <c r="J25" s="43"/>
      <c r="K25" s="41" t="s">
        <v>6</v>
      </c>
      <c r="L25" s="42"/>
      <c r="M25" s="42"/>
      <c r="N25" s="42"/>
      <c r="O25" s="42"/>
      <c r="P25" s="42"/>
      <c r="Q25" s="42"/>
      <c r="R25" s="42"/>
      <c r="S25" s="42"/>
      <c r="T25" s="41" t="s">
        <v>5</v>
      </c>
      <c r="U25" s="42"/>
      <c r="V25" s="42"/>
      <c r="W25" s="42"/>
      <c r="X25" s="42"/>
      <c r="Y25" s="42"/>
      <c r="Z25" s="42"/>
      <c r="AA25" s="42"/>
      <c r="AB25" s="43"/>
    </row>
    <row r="26" spans="1:28" x14ac:dyDescent="0.25">
      <c r="A26" s="17"/>
      <c r="B26" s="16">
        <v>2006</v>
      </c>
      <c r="C26" s="15">
        <v>2007</v>
      </c>
      <c r="D26" s="15">
        <v>2008</v>
      </c>
      <c r="E26" s="15">
        <v>2009</v>
      </c>
      <c r="F26" s="26">
        <v>2010</v>
      </c>
      <c r="G26" s="27">
        <v>2011</v>
      </c>
      <c r="H26" s="27">
        <v>2012</v>
      </c>
      <c r="I26" s="27">
        <v>2013</v>
      </c>
      <c r="J26" s="14">
        <v>2014</v>
      </c>
      <c r="K26" s="15">
        <v>2006</v>
      </c>
      <c r="L26" s="15">
        <v>2007</v>
      </c>
      <c r="M26" s="15">
        <v>2008</v>
      </c>
      <c r="N26" s="15">
        <v>2009</v>
      </c>
      <c r="O26" s="26">
        <v>2010</v>
      </c>
      <c r="P26" s="27">
        <v>2011</v>
      </c>
      <c r="Q26" s="27">
        <v>2012</v>
      </c>
      <c r="R26" s="27">
        <v>2013</v>
      </c>
      <c r="S26" s="27">
        <v>2014</v>
      </c>
      <c r="T26" s="13">
        <v>2006</v>
      </c>
      <c r="U26" s="12">
        <v>2007</v>
      </c>
      <c r="V26" s="12">
        <v>2008</v>
      </c>
      <c r="W26" s="12">
        <v>2009</v>
      </c>
      <c r="X26" s="12">
        <v>2010</v>
      </c>
      <c r="Y26" s="27">
        <v>2011</v>
      </c>
      <c r="Z26" s="27">
        <v>2012</v>
      </c>
      <c r="AA26" s="15">
        <v>2013</v>
      </c>
      <c r="AB26" s="14">
        <v>2014</v>
      </c>
    </row>
    <row r="27" spans="1:28" x14ac:dyDescent="0.25">
      <c r="A27" s="8" t="s">
        <v>4</v>
      </c>
      <c r="B27" s="7">
        <v>0.18720266563622429</v>
      </c>
      <c r="C27" s="6">
        <v>0.11637104552655941</v>
      </c>
      <c r="D27" s="6">
        <v>5.9011164274322167E-2</v>
      </c>
      <c r="E27" s="6">
        <v>2.294581288624126E-2</v>
      </c>
      <c r="F27" s="6">
        <v>1.0533233809836768E-2</v>
      </c>
      <c r="G27" s="6">
        <v>1.2999999999999999E-2</v>
      </c>
      <c r="H27" s="6">
        <v>0.01</v>
      </c>
      <c r="I27" s="6">
        <v>1.7999999999999999E-2</v>
      </c>
      <c r="J27" s="6">
        <f>7042/174846</f>
        <v>4.0275442389302585E-2</v>
      </c>
      <c r="K27" s="7">
        <v>0.97133870937090228</v>
      </c>
      <c r="L27" s="6">
        <v>0.95865306770686054</v>
      </c>
      <c r="M27" s="6">
        <v>0.84454744816586924</v>
      </c>
      <c r="N27" s="6">
        <v>0.8292651242202268</v>
      </c>
      <c r="O27" s="6">
        <v>0.84427943105073622</v>
      </c>
      <c r="P27" s="6">
        <v>0.86099999999999999</v>
      </c>
      <c r="Q27" s="6">
        <v>0.873</v>
      </c>
      <c r="R27" s="6">
        <v>0.86099999999999999</v>
      </c>
      <c r="S27" s="6">
        <f>144244/174846</f>
        <v>0.82497740869107672</v>
      </c>
      <c r="T27" s="7">
        <v>2.2393117996211857E-2</v>
      </c>
      <c r="U27" s="6">
        <v>3.4556490817603244E-2</v>
      </c>
      <c r="V27" s="6">
        <v>0.13899159054661447</v>
      </c>
      <c r="W27" s="6">
        <v>0.1482371093843205</v>
      </c>
      <c r="X27" s="6">
        <v>0.13266759647781984</v>
      </c>
      <c r="Y27" s="6">
        <v>0.105</v>
      </c>
      <c r="Z27" s="6">
        <v>0.09</v>
      </c>
      <c r="AA27" s="6">
        <v>0.09</v>
      </c>
      <c r="AB27" s="5">
        <f>16861/174846</f>
        <v>9.6433432849478973E-2</v>
      </c>
    </row>
    <row r="28" spans="1:28" x14ac:dyDescent="0.25">
      <c r="A28" s="11" t="s">
        <v>3</v>
      </c>
      <c r="B28" s="10">
        <v>0.45521185339225373</v>
      </c>
      <c r="C28" s="9">
        <v>0.26965926648776123</v>
      </c>
      <c r="D28" s="9">
        <v>0.1324141892862272</v>
      </c>
      <c r="E28" s="9">
        <v>5.1230871590153028E-2</v>
      </c>
      <c r="F28" s="9">
        <v>2.1125674633770238E-2</v>
      </c>
      <c r="G28" s="9">
        <v>2.3E-2</v>
      </c>
      <c r="H28" s="9">
        <v>2.1000000000000001E-2</v>
      </c>
      <c r="I28" s="9">
        <v>4.9000000000000002E-2</v>
      </c>
      <c r="J28" s="9">
        <f>691/5657</f>
        <v>0.12214954923104118</v>
      </c>
      <c r="K28" s="10">
        <v>0.94884325448401352</v>
      </c>
      <c r="L28" s="9">
        <v>0.88769618606164102</v>
      </c>
      <c r="M28" s="9">
        <v>0.59284791038345541</v>
      </c>
      <c r="N28" s="9">
        <v>0.48489687292082501</v>
      </c>
      <c r="O28" s="9">
        <v>0.51595990747879728</v>
      </c>
      <c r="P28" s="9">
        <v>0.58199999999999996</v>
      </c>
      <c r="Q28" s="32">
        <v>0.63500000000000001</v>
      </c>
      <c r="R28" s="32">
        <v>0.64400000000000002</v>
      </c>
      <c r="S28" s="32">
        <f>3295/5657</f>
        <v>0.58246420364150608</v>
      </c>
      <c r="T28" s="10">
        <v>4.7465557577332985E-2</v>
      </c>
      <c r="U28" s="9">
        <v>0.10677400992111898</v>
      </c>
      <c r="V28" s="9">
        <v>0.3893436737038633</v>
      </c>
      <c r="W28" s="9">
        <v>0.48369926813040587</v>
      </c>
      <c r="X28" s="9">
        <v>0.45289128758673863</v>
      </c>
      <c r="Y28" s="9">
        <v>0.37</v>
      </c>
      <c r="Z28" s="9">
        <v>0.32300000000000001</v>
      </c>
      <c r="AA28" s="32">
        <v>0.30599999999999999</v>
      </c>
      <c r="AB28" s="30">
        <f>1972/5657</f>
        <v>0.34859466148135054</v>
      </c>
    </row>
    <row r="29" spans="1:28" x14ac:dyDescent="0.25">
      <c r="A29" s="8" t="s">
        <v>2</v>
      </c>
      <c r="B29" s="7">
        <v>0.1378940596182715</v>
      </c>
      <c r="C29" s="6">
        <v>6.4535298312336578E-2</v>
      </c>
      <c r="D29" s="6">
        <v>3.061465721040189E-2</v>
      </c>
      <c r="E29" s="6">
        <v>1.3612565445026177E-2</v>
      </c>
      <c r="F29" s="6">
        <v>3.2271559194406263E-3</v>
      </c>
      <c r="G29" s="6">
        <v>4.0000000000000001E-3</v>
      </c>
      <c r="H29" s="6">
        <v>3.0000000000000001E-3</v>
      </c>
      <c r="I29" s="6">
        <v>7.0000000000000001E-3</v>
      </c>
      <c r="J29" s="6">
        <f>165/9183</f>
        <v>1.796798431885005E-2</v>
      </c>
      <c r="K29" s="7">
        <v>0.98230752734291227</v>
      </c>
      <c r="L29" s="6">
        <v>0.97646779177561205</v>
      </c>
      <c r="M29" s="6">
        <v>0.91973995271867615</v>
      </c>
      <c r="N29" s="6">
        <v>0.90945488142901143</v>
      </c>
      <c r="O29" s="6">
        <v>0.91746847546763877</v>
      </c>
      <c r="P29" s="6">
        <v>0.93400000000000005</v>
      </c>
      <c r="Q29" s="6">
        <v>0.94699999999999995</v>
      </c>
      <c r="R29" s="6">
        <v>0.93700000000000006</v>
      </c>
      <c r="S29" s="6">
        <f>8538/9183</f>
        <v>0.92976151584449529</v>
      </c>
      <c r="T29" s="7">
        <v>1.6191293158910571E-2</v>
      </c>
      <c r="U29" s="6">
        <v>2.1987164250059425E-2</v>
      </c>
      <c r="V29" s="6">
        <v>7.7186761229314421E-2</v>
      </c>
      <c r="W29" s="6">
        <v>8.6910994764397911E-2</v>
      </c>
      <c r="X29" s="6">
        <v>7.816888782645072E-2</v>
      </c>
      <c r="Y29" s="6">
        <v>6.2E-2</v>
      </c>
      <c r="Z29" s="6">
        <v>4.8000000000000001E-2</v>
      </c>
      <c r="AA29" s="6">
        <v>5.5E-2</v>
      </c>
      <c r="AB29" s="5">
        <f>538/9183</f>
        <v>5.8586518566917128E-2</v>
      </c>
    </row>
    <row r="30" spans="1:28" ht="15.75" thickBot="1" x14ac:dyDescent="0.3">
      <c r="A30" s="4" t="s">
        <v>1</v>
      </c>
      <c r="B30" s="3">
        <v>0.43098569094025269</v>
      </c>
      <c r="C30" s="2">
        <v>0.23551171393341552</v>
      </c>
      <c r="D30" s="2">
        <v>0.10605588449153423</v>
      </c>
      <c r="E30" s="2">
        <v>5.0125313283208017E-2</v>
      </c>
      <c r="F30" s="2">
        <v>1.0696886252912518E-2</v>
      </c>
      <c r="G30" s="2">
        <v>1.6E-2</v>
      </c>
      <c r="H30" s="2">
        <v>1.4E-2</v>
      </c>
      <c r="I30" s="2">
        <v>5.1999999999999998E-2</v>
      </c>
      <c r="J30" s="2">
        <f>1027/8983</f>
        <v>0.11432706222865413</v>
      </c>
      <c r="K30" s="3">
        <v>0.95081509825022914</v>
      </c>
      <c r="L30" s="2">
        <v>0.91097410604192353</v>
      </c>
      <c r="M30" s="2">
        <v>0.60766593954502957</v>
      </c>
      <c r="N30" s="2">
        <v>0.5334765485141425</v>
      </c>
      <c r="O30" s="2">
        <v>0.55952128786274091</v>
      </c>
      <c r="P30" s="2">
        <v>0.59599999999999997</v>
      </c>
      <c r="Q30" s="33">
        <v>0.64900000000000002</v>
      </c>
      <c r="R30" s="33">
        <v>0.64300000000000002</v>
      </c>
      <c r="S30" s="33">
        <f>5279/8983</f>
        <v>0.5876655905599466</v>
      </c>
      <c r="T30" s="3">
        <v>4.6036111443261987E-2</v>
      </c>
      <c r="U30" s="2">
        <v>8.5141800246609126E-2</v>
      </c>
      <c r="V30" s="2">
        <v>0.37810325127246286</v>
      </c>
      <c r="W30" s="2">
        <v>0.44128177586824202</v>
      </c>
      <c r="X30" s="2">
        <v>0.41135352679517051</v>
      </c>
      <c r="Y30" s="2">
        <v>0.36599999999999999</v>
      </c>
      <c r="Z30" s="2">
        <v>0.30599999999999999</v>
      </c>
      <c r="AA30" s="33">
        <v>0.312</v>
      </c>
      <c r="AB30" s="31">
        <f>3137/8983</f>
        <v>0.34921518423689191</v>
      </c>
    </row>
    <row r="31" spans="1:28" x14ac:dyDescent="0.25">
      <c r="A31" s="37" t="s">
        <v>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8" ht="15" customHeight="1" x14ac:dyDescent="0.25">
      <c r="A32" s="36" t="s">
        <v>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28" ht="14.25" customHeight="1" x14ac:dyDescent="0.25">
      <c r="A33" s="34" t="s">
        <v>15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9" spans="1:28" x14ac:dyDescent="0.25">
      <c r="J39" s="35"/>
    </row>
  </sheetData>
  <mergeCells count="11">
    <mergeCell ref="A32:AB32"/>
    <mergeCell ref="A31:X31"/>
    <mergeCell ref="B2:J2"/>
    <mergeCell ref="B9:J9"/>
    <mergeCell ref="B16:J16"/>
    <mergeCell ref="B25:J25"/>
    <mergeCell ref="K2:S2"/>
    <mergeCell ref="K9:S9"/>
    <mergeCell ref="K16:S16"/>
    <mergeCell ref="K25:S25"/>
    <mergeCell ref="T25:A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2006-2014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England Home Mortgage Loans by Race/Ethnicity: Applications, Originations and Denial rates, 2006-2013</dc:title>
  <dc:creator>BOSFederalReserveBankofBoston@bos.frb.org</dc:creator>
  <cp:lastModifiedBy>Higgins, Amy</cp:lastModifiedBy>
  <dcterms:created xsi:type="dcterms:W3CDTF">2011-12-07T20:37:20Z</dcterms:created>
  <dcterms:modified xsi:type="dcterms:W3CDTF">2015-10-20T19:13:41Z</dcterms:modified>
</cp:coreProperties>
</file>